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xr:revisionPtr revIDLastSave="215" documentId="11_295A9E2E8042ECFEC545799E023B7F46AAAD4C6C" xr6:coauthVersionLast="47" xr6:coauthVersionMax="47" xr10:uidLastSave="{75C0B918-3966-49C2-BE69-9A4FDA690704}"/>
  <bookViews>
    <workbookView xWindow="-42635" yWindow="-100" windowWidth="21467" windowHeight="11576" xr2:uid="{00000000-000D-0000-FFFF-FFFF00000000}"/>
  </bookViews>
  <sheets>
    <sheet name="SCORECARD" sheetId="1" r:id="rId1"/>
    <sheet name="IEQ Logic" sheetId="3" state="hidden" r:id="rId2"/>
  </sheets>
  <definedNames>
    <definedName name="Z_A357FCDF_1E1B_4ABD_907F_421E9A2C4886_.wvu.Cols" localSheetId="0">#REF!</definedName>
    <definedName name="Z_A357FCDF_1E1B_4ABD_907F_421E9A2C4886_.wvu.PrintArea" localSheetId="0">SCORECARD!$B$2:$F$227</definedName>
    <definedName name="Z_A357FCDF_1E1B_4ABD_907F_421E9A2C4886_.wvu.Rows" localSheetId="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3" i="1" l="1"/>
  <c r="W6" i="3"/>
  <c r="V6" i="3"/>
  <c r="U5" i="3"/>
  <c r="E225" i="1"/>
  <c r="E221" i="1"/>
  <c r="E220" i="1"/>
  <c r="E219" i="1"/>
  <c r="E218" i="1"/>
  <c r="L211" i="1"/>
  <c r="M210" i="1"/>
  <c r="F210" i="1"/>
  <c r="M209" i="1"/>
  <c r="F209" i="1"/>
  <c r="M208" i="1"/>
  <c r="F208" i="1"/>
  <c r="M207" i="1"/>
  <c r="F207" i="1"/>
  <c r="M206" i="1"/>
  <c r="F206" i="1"/>
  <c r="M205" i="1"/>
  <c r="F205" i="1"/>
  <c r="M204" i="1"/>
  <c r="F204" i="1"/>
  <c r="M203" i="1"/>
  <c r="F203" i="1"/>
  <c r="M202" i="1"/>
  <c r="F202" i="1"/>
  <c r="M201" i="1"/>
  <c r="F201" i="1"/>
  <c r="M200" i="1"/>
  <c r="F200" i="1"/>
  <c r="M199" i="1"/>
  <c r="F199" i="1"/>
  <c r="M198" i="1"/>
  <c r="F198" i="1"/>
  <c r="M197" i="1"/>
  <c r="F197" i="1"/>
  <c r="C197" i="1"/>
  <c r="C198" i="1" s="1"/>
  <c r="C199" i="1" s="1"/>
  <c r="C200" i="1" s="1"/>
  <c r="C201" i="1" s="1"/>
  <c r="C202" i="1" s="1"/>
  <c r="C203" i="1" s="1"/>
  <c r="C204" i="1" s="1"/>
  <c r="C205" i="1" s="1"/>
  <c r="C206" i="1" s="1"/>
  <c r="C207" i="1" s="1"/>
  <c r="C208" i="1" s="1"/>
  <c r="C209" i="1" s="1"/>
  <c r="C210" i="1" s="1"/>
  <c r="M196" i="1"/>
  <c r="F196" i="1"/>
  <c r="L186" i="1"/>
  <c r="F186" i="1" s="1"/>
  <c r="M185" i="1"/>
  <c r="F185" i="1"/>
  <c r="M184" i="1"/>
  <c r="F184" i="1"/>
  <c r="M183" i="1"/>
  <c r="F183" i="1"/>
  <c r="M182" i="1"/>
  <c r="F182" i="1"/>
  <c r="M181" i="1"/>
  <c r="M180" i="1"/>
  <c r="F180" i="1"/>
  <c r="C180" i="1"/>
  <c r="C181" i="1" s="1"/>
  <c r="C182" i="1" s="1"/>
  <c r="C183" i="1" s="1"/>
  <c r="C184" i="1" s="1"/>
  <c r="C185" i="1" s="1"/>
  <c r="M179" i="1"/>
  <c r="F179" i="1"/>
  <c r="L170" i="1"/>
  <c r="L169" i="1"/>
  <c r="L168" i="1"/>
  <c r="L167" i="1"/>
  <c r="L166" i="1"/>
  <c r="L165" i="1"/>
  <c r="L164" i="1"/>
  <c r="L163" i="1"/>
  <c r="L162" i="1"/>
  <c r="M161" i="1"/>
  <c r="L161" i="1"/>
  <c r="M160" i="1"/>
  <c r="L160" i="1"/>
  <c r="M159" i="1"/>
  <c r="L159" i="1"/>
  <c r="C159" i="1"/>
  <c r="C160" i="1" s="1"/>
  <c r="C161" i="1" s="1"/>
  <c r="C162" i="1" s="1"/>
  <c r="C163" i="1" s="1"/>
  <c r="C164" i="1" s="1"/>
  <c r="C165" i="1" s="1"/>
  <c r="C166" i="1" s="1"/>
  <c r="C167" i="1" s="1"/>
  <c r="C168" i="1" s="1"/>
  <c r="C169" i="1" s="1"/>
  <c r="C170" i="1" s="1"/>
  <c r="M158" i="1"/>
  <c r="L158" i="1"/>
  <c r="L152" i="1"/>
  <c r="F151" i="1"/>
  <c r="F150" i="1"/>
  <c r="M149" i="1"/>
  <c r="F149" i="1"/>
  <c r="M148" i="1"/>
  <c r="F148" i="1"/>
  <c r="M147" i="1"/>
  <c r="F147" i="1"/>
  <c r="M146" i="1"/>
  <c r="F146" i="1"/>
  <c r="C146" i="1"/>
  <c r="C147" i="1" s="1"/>
  <c r="C148" i="1" s="1"/>
  <c r="C149" i="1" s="1"/>
  <c r="C150" i="1" s="1"/>
  <c r="C151" i="1" s="1"/>
  <c r="M145" i="1"/>
  <c r="F145" i="1"/>
  <c r="L137" i="1"/>
  <c r="F133" i="1" s="1"/>
  <c r="M136" i="1"/>
  <c r="F136" i="1"/>
  <c r="M135" i="1"/>
  <c r="M134" i="1"/>
  <c r="C134" i="1"/>
  <c r="C135" i="1" s="1"/>
  <c r="C136" i="1" s="1"/>
  <c r="M133" i="1"/>
  <c r="L123" i="1"/>
  <c r="F122" i="1"/>
  <c r="F121" i="1"/>
  <c r="F120" i="1"/>
  <c r="F119" i="1"/>
  <c r="M118" i="1"/>
  <c r="F118" i="1"/>
  <c r="M117" i="1"/>
  <c r="F117" i="1"/>
  <c r="M116" i="1"/>
  <c r="F116" i="1"/>
  <c r="M115" i="1"/>
  <c r="F115" i="1"/>
  <c r="M114" i="1"/>
  <c r="F114" i="1"/>
  <c r="M113" i="1"/>
  <c r="F113" i="1"/>
  <c r="M112" i="1"/>
  <c r="F112" i="1"/>
  <c r="M111" i="1"/>
  <c r="F111" i="1"/>
  <c r="M110" i="1"/>
  <c r="F110" i="1"/>
  <c r="M109" i="1"/>
  <c r="F109" i="1"/>
  <c r="M108" i="1"/>
  <c r="F108" i="1"/>
  <c r="M107" i="1"/>
  <c r="F107" i="1"/>
  <c r="M106" i="1"/>
  <c r="F106" i="1"/>
  <c r="M105" i="1"/>
  <c r="F105" i="1"/>
  <c r="C105" i="1"/>
  <c r="C106" i="1" s="1"/>
  <c r="C107" i="1" s="1"/>
  <c r="C108" i="1" s="1"/>
  <c r="C109" i="1" s="1"/>
  <c r="C110" i="1" s="1"/>
  <c r="C111" i="1" s="1"/>
  <c r="C112" i="1" s="1"/>
  <c r="C113" i="1" s="1"/>
  <c r="C114" i="1" s="1"/>
  <c r="C115" i="1" s="1"/>
  <c r="C116" i="1" s="1"/>
  <c r="C117" i="1" s="1"/>
  <c r="C118" i="1" s="1"/>
  <c r="C119" i="1" s="1"/>
  <c r="M104" i="1"/>
  <c r="F104" i="1"/>
  <c r="L98" i="1"/>
  <c r="M97" i="1"/>
  <c r="F97" i="1"/>
  <c r="M96" i="1"/>
  <c r="F96" i="1"/>
  <c r="M95" i="1"/>
  <c r="F95" i="1"/>
  <c r="M94" i="1"/>
  <c r="F94" i="1"/>
  <c r="M93" i="1"/>
  <c r="F93" i="1"/>
  <c r="M92" i="1"/>
  <c r="F92" i="1"/>
  <c r="M91" i="1"/>
  <c r="F91" i="1"/>
  <c r="M90" i="1"/>
  <c r="F90" i="1"/>
  <c r="M89" i="1"/>
  <c r="F89" i="1"/>
  <c r="C89" i="1"/>
  <c r="C90" i="1" s="1"/>
  <c r="C91" i="1" s="1"/>
  <c r="C92" i="1" s="1"/>
  <c r="C93" i="1" s="1"/>
  <c r="C94" i="1" s="1"/>
  <c r="C95" i="1" s="1"/>
  <c r="C96" i="1" s="1"/>
  <c r="C97" i="1" s="1"/>
  <c r="M88" i="1"/>
  <c r="F88" i="1"/>
  <c r="L82" i="1"/>
  <c r="M81" i="1"/>
  <c r="F81" i="1"/>
  <c r="M80" i="1"/>
  <c r="F80" i="1"/>
  <c r="M79" i="1"/>
  <c r="F79" i="1"/>
  <c r="M78" i="1"/>
  <c r="F78" i="1"/>
  <c r="M77" i="1"/>
  <c r="F77" i="1"/>
  <c r="M76" i="1"/>
  <c r="F76" i="1"/>
  <c r="M75" i="1"/>
  <c r="F75" i="1"/>
  <c r="M74" i="1"/>
  <c r="F74" i="1"/>
  <c r="M73" i="1"/>
  <c r="F73" i="1"/>
  <c r="C73" i="1"/>
  <c r="C74" i="1" s="1"/>
  <c r="C75" i="1" s="1"/>
  <c r="C76" i="1" s="1"/>
  <c r="C77" i="1" s="1"/>
  <c r="C78" i="1" s="1"/>
  <c r="C79" i="1" s="1"/>
  <c r="C80" i="1" s="1"/>
  <c r="C81" i="1" s="1"/>
  <c r="M72" i="1"/>
  <c r="F72" i="1"/>
  <c r="E66" i="1"/>
  <c r="M65" i="1"/>
  <c r="F65" i="1"/>
  <c r="M64" i="1"/>
  <c r="F64" i="1"/>
  <c r="M63" i="1"/>
  <c r="F63" i="1"/>
  <c r="M62" i="1"/>
  <c r="F62" i="1"/>
  <c r="M61" i="1"/>
  <c r="F61" i="1"/>
  <c r="M60" i="1"/>
  <c r="F60" i="1"/>
  <c r="C60" i="1"/>
  <c r="C61" i="1" s="1"/>
  <c r="C62" i="1" s="1"/>
  <c r="C63" i="1" s="1"/>
  <c r="C64" i="1" s="1"/>
  <c r="C65" i="1" s="1"/>
  <c r="M59" i="1"/>
  <c r="F59" i="1"/>
  <c r="C59" i="1"/>
  <c r="M58" i="1"/>
  <c r="F58" i="1"/>
  <c r="L52" i="1"/>
  <c r="M51" i="1"/>
  <c r="F51" i="1"/>
  <c r="M50" i="1"/>
  <c r="F50" i="1"/>
  <c r="M49" i="1"/>
  <c r="F49" i="1"/>
  <c r="M48" i="1"/>
  <c r="F48" i="1"/>
  <c r="C48" i="1"/>
  <c r="C49" i="1" s="1"/>
  <c r="C50" i="1" s="1"/>
  <c r="C51" i="1" s="1"/>
  <c r="M47" i="1"/>
  <c r="F47" i="1"/>
  <c r="M46" i="1"/>
  <c r="F46" i="1"/>
  <c r="M45" i="1"/>
  <c r="F45" i="1"/>
  <c r="M44" i="1"/>
  <c r="F44" i="1"/>
  <c r="M43" i="1"/>
  <c r="F43" i="1"/>
  <c r="M42" i="1"/>
  <c r="F42" i="1"/>
  <c r="M41" i="1"/>
  <c r="F41" i="1"/>
  <c r="M40" i="1"/>
  <c r="F40" i="1"/>
  <c r="M39" i="1"/>
  <c r="F39" i="1"/>
  <c r="M38" i="1"/>
  <c r="F38" i="1"/>
  <c r="M37" i="1"/>
  <c r="F37" i="1"/>
  <c r="M36" i="1"/>
  <c r="F36" i="1"/>
  <c r="C36" i="1"/>
  <c r="C37" i="1" s="1"/>
  <c r="C38" i="1" s="1"/>
  <c r="C39" i="1" s="1"/>
  <c r="C40" i="1" s="1"/>
  <c r="C41" i="1" s="1"/>
  <c r="C42" i="1" s="1"/>
  <c r="C43" i="1" s="1"/>
  <c r="C44" i="1" s="1"/>
  <c r="C45" i="1" s="1"/>
  <c r="C46" i="1" s="1"/>
  <c r="M35" i="1"/>
  <c r="F35" i="1"/>
  <c r="F21" i="1"/>
  <c r="M22" i="1"/>
  <c r="F22" i="1"/>
  <c r="M21" i="1"/>
  <c r="M20" i="1"/>
  <c r="F20" i="1"/>
  <c r="M19" i="1"/>
  <c r="F19" i="1"/>
  <c r="M18" i="1"/>
  <c r="F18" i="1"/>
  <c r="M171" i="1" l="1"/>
  <c r="M23" i="1"/>
  <c r="E24" i="1" s="1"/>
  <c r="F168" i="1"/>
  <c r="L171" i="1"/>
  <c r="F170" i="1"/>
  <c r="M82" i="1"/>
  <c r="E83" i="1" s="1"/>
  <c r="E84" i="1" s="1"/>
  <c r="M98" i="1"/>
  <c r="E99" i="1" s="1"/>
  <c r="E100" i="1" s="1"/>
  <c r="F163" i="1"/>
  <c r="E224" i="1"/>
  <c r="F162" i="1"/>
  <c r="M137" i="1"/>
  <c r="E140" i="1" s="1"/>
  <c r="E141" i="1" s="1"/>
  <c r="M152" i="1"/>
  <c r="E153" i="1" s="1"/>
  <c r="E154" i="1" s="1"/>
  <c r="F164" i="1"/>
  <c r="M186" i="1"/>
  <c r="E187" i="1" s="1"/>
  <c r="F221" i="1" s="1"/>
  <c r="F211" i="1"/>
  <c r="M52" i="1"/>
  <c r="E53" i="1" s="1"/>
  <c r="M123" i="1"/>
  <c r="E124" i="1" s="1"/>
  <c r="E125" i="1" s="1"/>
  <c r="F66" i="1"/>
  <c r="E67" i="1" s="1"/>
  <c r="E68" i="1" s="1"/>
  <c r="F134" i="1"/>
  <c r="F160" i="1"/>
  <c r="F167" i="1"/>
  <c r="C120" i="1"/>
  <c r="C121" i="1" s="1"/>
  <c r="C122" i="1" s="1"/>
  <c r="E172" i="1"/>
  <c r="E173" i="1"/>
  <c r="F137" i="1"/>
  <c r="M211" i="1"/>
  <c r="F169" i="1"/>
  <c r="F159" i="1"/>
  <c r="F161" i="1"/>
  <c r="F166" i="1"/>
  <c r="F135" i="1"/>
  <c r="F138" i="1"/>
  <c r="F139" i="1"/>
  <c r="F158" i="1"/>
  <c r="F165" i="1"/>
  <c r="F220" i="1" l="1"/>
  <c r="E188" i="1"/>
  <c r="F218" i="1"/>
  <c r="E25" i="1"/>
  <c r="F219" i="1"/>
  <c r="F224" i="1" s="1"/>
  <c r="F227" i="1" s="1"/>
  <c r="E54" i="1"/>
  <c r="E213" i="1"/>
  <c r="E212" i="1"/>
  <c r="F225" i="1" s="1"/>
</calcChain>
</file>

<file path=xl/sharedStrings.xml><?xml version="1.0" encoding="utf-8"?>
<sst xmlns="http://schemas.openxmlformats.org/spreadsheetml/2006/main" count="685" uniqueCount="525">
  <si>
    <t xml:space="preserve"> IN NEXT COLUMN AT LEFT )</t>
  </si>
  <si>
    <t>Total Workplace Scorecard: Measuring Hallmarks of Quality</t>
  </si>
  <si>
    <r>
      <rPr>
        <b/>
        <sz val="12"/>
        <color rgb="FFFFFFFF"/>
        <rFont val="Calibri"/>
        <family val="2"/>
      </rPr>
      <t xml:space="preserve">How to Use: </t>
    </r>
    <r>
      <rPr>
        <sz val="12"/>
        <color rgb="FFFFFFFF"/>
        <rFont val="Calibri"/>
        <family val="2"/>
      </rPr>
      <t xml:space="preserve">This scorecard is intended to benchmark and measure quality improvements between existing and new or planned workplace conditions. 
To score each element,  select the answer that best captures your project.  Scores will automatically populate.   
Provide additional observations in the Notes/Observations box and attach photos where instructive to further describe and explain the status or condition of elements.  
See "Instructions" column for detailed user guidance. 
See "Who " column for which expert should respond to each question.  
See "Resource" column for additional links to tools and certification systems to provide context for the question.  
The scorecard has "100" possible points.  If the scorecard subtotal is less than 100 then scores from the "Extra Credit" section become  available to enhance the final score. However, the maximum final score remains 100.  </t>
    </r>
    <r>
      <rPr>
        <sz val="11"/>
        <color rgb="FFFFFFFF"/>
        <rFont val="Calibri"/>
        <family val="2"/>
      </rPr>
      <t xml:space="preserve">
</t>
    </r>
  </si>
  <si>
    <t>CONCEPT TEST FIT</t>
  </si>
  <si>
    <r>
      <rPr>
        <b/>
        <sz val="10"/>
        <color theme="1"/>
        <rFont val="Calibri"/>
        <family val="2"/>
      </rPr>
      <t>CUSTOMER:</t>
    </r>
    <r>
      <rPr>
        <sz val="10"/>
        <color theme="1"/>
        <rFont val="Calibri"/>
        <family val="2"/>
      </rPr>
      <t xml:space="preserve">  </t>
    </r>
  </si>
  <si>
    <r>
      <rPr>
        <b/>
        <sz val="10"/>
        <color theme="1"/>
        <rFont val="Calibri"/>
        <family val="2"/>
      </rPr>
      <t>PROJECT NAME:</t>
    </r>
    <r>
      <rPr>
        <sz val="10"/>
        <color theme="1"/>
        <rFont val="Calibri"/>
        <family val="2"/>
      </rPr>
      <t xml:space="preserve">  </t>
    </r>
  </si>
  <si>
    <r>
      <rPr>
        <b/>
        <sz val="10"/>
        <color theme="1"/>
        <rFont val="Calibri"/>
        <family val="2"/>
      </rPr>
      <t>LOCATION:</t>
    </r>
    <r>
      <rPr>
        <sz val="10"/>
        <color theme="1"/>
        <rFont val="Calibri"/>
        <family val="2"/>
      </rPr>
      <t xml:space="preserve">  </t>
    </r>
  </si>
  <si>
    <r>
      <rPr>
        <b/>
        <sz val="10"/>
        <color theme="1"/>
        <rFont val="Calibri"/>
        <family val="2"/>
      </rPr>
      <t>DATE:</t>
    </r>
    <r>
      <rPr>
        <sz val="10"/>
        <color theme="1"/>
        <rFont val="Calibri"/>
        <family val="2"/>
      </rPr>
      <t xml:space="preserve"> </t>
    </r>
  </si>
  <si>
    <r>
      <rPr>
        <b/>
        <sz val="10"/>
        <color theme="1"/>
        <rFont val="Calibri"/>
        <family val="2"/>
      </rPr>
      <t>SCORECARD EVALUATOR:</t>
    </r>
    <r>
      <rPr>
        <sz val="10"/>
        <color theme="1"/>
        <rFont val="Calibri"/>
        <family val="2"/>
      </rPr>
      <t xml:space="preserve"> </t>
    </r>
  </si>
  <si>
    <t>1. Engagement (1 Section, 10 Points Total):</t>
  </si>
  <si>
    <t xml:space="preserve">Customers who are involved during requirements development, planning and pre-design processes are more apt to understand, accept and "own" the workplace strategies and design decisions.  </t>
  </si>
  <si>
    <t>Elements</t>
  </si>
  <si>
    <t>Criteria</t>
  </si>
  <si>
    <t>Weight</t>
  </si>
  <si>
    <t>Notes / Observations</t>
  </si>
  <si>
    <t>Instructions</t>
  </si>
  <si>
    <t>Who</t>
  </si>
  <si>
    <t>Resource(s)</t>
  </si>
  <si>
    <t>Source</t>
  </si>
  <si>
    <t xml:space="preserve"> POINTS</t>
  </si>
  <si>
    <t xml:space="preserve"> SCORE</t>
  </si>
  <si>
    <t>Engagement</t>
  </si>
  <si>
    <t>Customer mission, project goals, and financial objectives, developed with leadership consensus, were documented at the start of the project.</t>
  </si>
  <si>
    <r>
      <rPr>
        <sz val="10"/>
        <color theme="1"/>
        <rFont val="Calibri"/>
        <family val="2"/>
      </rPr>
      <t>Fitwel 8.13</t>
    </r>
    <r>
      <rPr>
        <sz val="10"/>
        <color theme="1"/>
        <rFont val="Calibri"/>
        <family val="2"/>
      </rPr>
      <t xml:space="preserve"> is Stakeholder Collaboration Process </t>
    </r>
    <r>
      <rPr>
        <sz val="10"/>
        <color theme="1"/>
        <rFont val="Calibri"/>
        <family val="2"/>
      </rPr>
      <t>Fitwel 8.12</t>
    </r>
    <r>
      <rPr>
        <sz val="10"/>
        <color theme="1"/>
        <rFont val="Calibri"/>
        <family val="2"/>
      </rPr>
      <t xml:space="preserve"> is Occupant Satisfaction Survey</t>
    </r>
  </si>
  <si>
    <t>Throughout the project development, workplace requirements and design decisions were based on customer's mission, project goals and financial objectives.</t>
  </si>
  <si>
    <t>Customer leadership and employees were involved throughout the requirements development process.</t>
  </si>
  <si>
    <t>Throughout the workplace process, changes were discussed,  addressed, and adopted by the leadership and employees.</t>
  </si>
  <si>
    <t>All major project stakeholders participated in a design workshop(s) to develop design strategies and concepts.</t>
  </si>
  <si>
    <t>Engagement Subtotal</t>
  </si>
  <si>
    <t>Engagement Score</t>
  </si>
  <si>
    <t>/ 10 Points for section</t>
  </si>
  <si>
    <t>Share of section score achieved:</t>
  </si>
  <si>
    <t>2. HEALTH, COMFORT and PERFORMANCE (5 Sections, 50 Points Total):</t>
  </si>
  <si>
    <t xml:space="preserve">The workplace environment must be clean, comfortable, well-ventilated and have access to natural daylight.  The workspace should provide ergonomic features and provide conditions that are free from excessive noise, glare, distractions and thermal discomfort. </t>
  </si>
  <si>
    <t>2.1 Air Quality</t>
  </si>
  <si>
    <t>Characteristics</t>
  </si>
  <si>
    <t>Is the building HVAC system variable or constant volume?</t>
  </si>
  <si>
    <t>N/A</t>
  </si>
  <si>
    <t>Is there combustion-based heating equipment present?</t>
  </si>
  <si>
    <t>Source Control</t>
  </si>
  <si>
    <r>
      <rPr>
        <sz val="10"/>
        <color theme="1"/>
        <rFont val="Calibri"/>
        <family val="2"/>
      </rPr>
      <t>Permanent entryway system comprised of grilles, grates or slots, which allow for easy cleaning underneath are the width of entrance and</t>
    </r>
    <r>
      <rPr>
        <sz val="10"/>
        <color rgb="FFFF0000"/>
        <rFont val="Calibri"/>
        <family val="2"/>
      </rPr>
      <t xml:space="preserve"> </t>
    </r>
    <r>
      <rPr>
        <b/>
        <sz val="10"/>
        <color rgb="FFFF0000"/>
        <rFont val="Calibri"/>
        <family val="2"/>
      </rPr>
      <t>A MINIMUM OF</t>
    </r>
    <r>
      <rPr>
        <sz val="10"/>
        <color theme="1"/>
        <rFont val="Calibri"/>
        <family val="2"/>
      </rPr>
      <t xml:space="preserve"> 10 ft. in primary direction of travel OR Rollout mats the width of entrance and 10 ft. in primary direction of travel.  Reduces amount of outdoor pollution brought indoors.</t>
    </r>
  </si>
  <si>
    <t>For new projects or renovations, confirm these are noted in design requirements documents.
Reduces introduction of particulate matter pollution into building. PM is primary source of respiratory issues in buildings and a contributor to symptoms of sick building syndrome.</t>
  </si>
  <si>
    <t>Fitwel 4.8</t>
  </si>
  <si>
    <t>WELL 2019 - Air: Feature 8 Healthy Entrance.</t>
  </si>
  <si>
    <t>Building entry uses airlock strategy (e.g. includes vestibule with two normally-closed doorways, revolving entrance doors, or at least 3 normally-shut doors that separate occupied space from the outdoors. Reduces amount of outdoor pollution brought indoors and maintains internal temperature and comfort of occupants near entrances.</t>
  </si>
  <si>
    <t xml:space="preserve">For new projects or 
renovations, confirm 
these are noted in 
design requirements 
documents.
</t>
  </si>
  <si>
    <t>It is required that only Green Seal, UL Ecolabel, or EPA Safer Choice cleaning products are used.</t>
  </si>
  <si>
    <t>Confirm with building manager that this is a requirement of current building services contracts and the majority (75% by cost) of cleaning materials meet this requirement.
Reduces introduction of Volatile Organic Compounds into building. VOCs are a source of respiratory issues in buildings and a contributor to symptoms of sick building syndrome.</t>
  </si>
  <si>
    <t xml:space="preserve">LEED O+M Existing Buildings v4 - Green Cleaning Products </t>
  </si>
  <si>
    <t xml:space="preserve">Office furnishings/fittings meet or will meet threshold level of compliance with emissions and content standards under LEED v4 Low Emitting Materials credit, WELL Standard feature 4 VOC reduction feature, or BIFMA e-3 Low Emitting Furniture Prerequisite. </t>
  </si>
  <si>
    <t>75% of existing furnishings meet, or, all newly purchased furnishings will meet requirements for the ANSI/BIFMA Standard for Emissions.  New purchases meet BIFMA Level e3 Low Emitting Furniture Prerequisite, existing furnishings meet LEED and WELL low emitting and VOC reduction credits.  
If unknown select "no."  {THIS INFORMATION CAN BE FOUND … FURNITURE MEETING THIS CRITERION WILL GENERALLY NOT BE OLDER THAN...}
Reduces introduction of Volatile Organic Compounds into building.  VOCs are a source of respiratory issues in buildings and a contributor to symptoms of sick building syndrome.</t>
  </si>
  <si>
    <t>LEED v4 - Low Emitting Materials
WELL 2019 Air: Feature 4 VOC Reduction
BIFMA Level e-3: Low Emitting Furniture Prerequisite; ANSI/BIFMA x7.1 Standard for Emissions</t>
  </si>
  <si>
    <t>All cleaning and chemical storage units, bathrooms, and printer / copier rooms have self-closing doors, deck to deck sealed partitions, and maintain negative air pressure using a direct-exhaust system.</t>
  </si>
  <si>
    <t>Consult building management.  For new projects or renovations, confirm these are noted in design requirements documents.  In existing spaces, visually inspect that room partitions connect above drop ceiling to floor above and confirm the presence of self-closing door and exhaust system.  Check for odors adjacent to space or complaints of odors in surveys.
Reduces introduction of Volatile Organic Compounds into building.  VOCs are a source of respiratory issues in buildings and a contributor to symptoms of sick building syndrome.</t>
  </si>
  <si>
    <t>Fitwel 6.7 provide separate ventilation for chemical use or storage</t>
  </si>
  <si>
    <t xml:space="preserve">WELL 2019 Air: Feature 17 - Direct Source Ventilation.  </t>
  </si>
  <si>
    <r>
      <rPr>
        <sz val="10"/>
        <color theme="1"/>
        <rFont val="Calibri"/>
        <family val="2"/>
      </rPr>
      <t xml:space="preserve">Policy in place to reduce the presence of pests in buildings and minimize occupant exposure to pest-related allergens. </t>
    </r>
    <r>
      <rPr>
        <b/>
        <i/>
        <sz val="10"/>
        <color rgb="FFFF0000"/>
        <rFont val="Calibri"/>
        <family val="2"/>
      </rPr>
      <t>Note: This includes both the building management office and tenant agency's local management.</t>
    </r>
  </si>
  <si>
    <t>Consult building management that a policy is in place for pest control and spot check for signs of pests in workplace.</t>
  </si>
  <si>
    <t>WELL 2019 - Air: Feature 22 Pest control</t>
  </si>
  <si>
    <t>Project uses only Light-Emitting Diode (LED) or Light-Emitting Capacitor (LEC) lamps AND No mercury vapor or probe-start metal halide high intensity discharge lamps or T12 fluorescent tubes are in use</t>
  </si>
  <si>
    <t>Consult building management. Reduces risk that harmful chemicals are introduced into indoor environment if lamps are inadvertently broken.</t>
  </si>
  <si>
    <t xml:space="preserve">LEED v4 O+M - MRc2 - Purchasing Lamps. </t>
  </si>
  <si>
    <t>Filtration / Infiltration</t>
  </si>
  <si>
    <t xml:space="preserve">Outdoor air filters used are MERV-13 or higher, or, designer provides a calculation showing lower MERV filters are sufficient given local air quality conditions </t>
  </si>
  <si>
    <t>Consult building management.  Minimum filtration standard is MERV 8 for which no points are added. For existing buildings confirm maintenance practices include regular checks and replacement of filters as needed.  Buildings that use both natural ventilation and mechanical filtration are scored the same as buildings without natural ventilation provided the design follows applicable design standards.
Filtration is critical to removing particulate matter pollution from outside air brought in as fresh air.  This is most important in areas with known high-levels of outdoor air pollution.</t>
  </si>
  <si>
    <t>LEED v4 NC - EQc1 - Enhanced Indoor Air Quality 
WELL v2 Air: Feature 5 - Air Filtration
(with GSA modification)</t>
  </si>
  <si>
    <t>Rack space (or an additional slot) is available and  location identified for use of carbon filters, combination particle / carbon filters, or additional filters to be implemented when outdoor air quality conditions warrant.  The mechanical system is sized to accommodate the additional filters.</t>
  </si>
  <si>
    <t>Consult with building management.  Rack space allows the building operations staff to increase filtration should outdoor conditions change to require additional removal of particulate matter or ozone pollution.  This may happen with seasonal variation of weather, natural disaster such as wildfires, or other unanticipated event.</t>
  </si>
  <si>
    <t xml:space="preserve">WELL 2019 Air: Feature 5 - Air Filtration
(with GSA modification) </t>
  </si>
  <si>
    <t>Building can maintain positive pressure when not in natural ventilation mode</t>
  </si>
  <si>
    <t>Consult with building management.
Positive pressure reduces unplanned infiltration of unfiltered outdoor air.</t>
  </si>
  <si>
    <t>Outdoor air intake location is not located within 30' of kitchen exhaust, idling vehicles or other source of outdoor air contamination or any distance such that noticeable introduction of these pollutants are made into the building via the outdoor air supply.</t>
  </si>
  <si>
    <t>Consult with building management and observe directly.</t>
  </si>
  <si>
    <t>Ventilation Effectiveness / OA Rate</t>
  </si>
  <si>
    <t>Ventilation rates are designed with understanding of occupant density to improve worker health and performance:
Option 1 - Meet or exceed specified ventilation rates; or,
Option 2 - Demand control ventilation designed to maintain below maximum CO2 limits.</t>
  </si>
  <si>
    <t>Minimum ventilation requirements must meet ASHRAE 62.1 for which no points are assigned.  Additional points depend on meeting requirements for minimum outdoor air per person as defined by floor size and seat counts in individual spaces. Reviewer should consult design records to identify design ventilation criteria and design occupancy.   
In existing spaces, confirm supply and return air connections are present, then divide total design ventilation provided to a space (CFM) by the total area of the space (SF) and seat density (Seats/SF)”  
In existing buildings confirm that actual occupancy does not regularly exceed design occupancy, and, verify that spaces repurposed from individual use to meeting rooms or spaces created without adjustments to mechanical systems meet ventilation design criteria. Projects with more than 10% of spaces not meeting these criteria should be scored as conventional.
Conventional building design will result in no points.  Increasing ventilation rates above conventional design to enhanced levels has been associated with reduced symptoms of sick building syndrome and improved work performance.  This will apply generally to larger projects and projects involving renovation.</t>
  </si>
  <si>
    <r>
      <rPr>
        <sz val="10"/>
        <color rgb="FF000000"/>
        <rFont val="Calibri"/>
        <family val="2"/>
      </rPr>
      <t xml:space="preserve">LEED v4 NC - EQc1 - Enhanced Indoor Air Quality </t>
    </r>
    <r>
      <rPr>
        <sz val="10"/>
        <color rgb="FF000000"/>
        <rFont val="Calibri"/>
        <family val="2"/>
      </rPr>
      <t xml:space="preserve">
WELL 2019 Air: Feature 15 Increased Outdoor Air Supply 
CA Title 24 Section 120.1
(with GSA modification)</t>
    </r>
  </si>
  <si>
    <r>
      <rPr>
        <sz val="10"/>
        <color theme="1"/>
        <rFont val="Calibri"/>
        <family val="2"/>
      </rPr>
      <t xml:space="preserve">Zone air diffuser effectiveness - select from ASHRAE table; in existing space, confirm diffuser configuration provides air to  seats within all spaces and is not blocked by furniture or wall reconfiguration. </t>
    </r>
    <r>
      <rPr>
        <b/>
        <sz val="10"/>
        <color rgb="FFFF0000"/>
        <rFont val="Calibri"/>
        <family val="2"/>
      </rPr>
      <t>(SELECT FROM DROPDOWN NEXT COLUMN AT RIGHT)</t>
    </r>
  </si>
  <si>
    <t>Refer to drop down table for options established in ASHRAE 62.1.  Future versions of the Scorecard will use pictures of different options.</t>
  </si>
  <si>
    <t>Reference ASHRAE 62.1 Zone Air Distribution Effectiveness (Ez)</t>
  </si>
  <si>
    <t>The design of the interior floorplan, furniture layout, and air distribution system have been integrated and aligned to minimize obstruction to air flow and ensure adequate and consistent fresh air is distributed to all spaces.</t>
  </si>
  <si>
    <t>Observation, consult MEP designer and / or building management</t>
  </si>
  <si>
    <t>CMU NEAT Dataset Study</t>
  </si>
  <si>
    <t xml:space="preserve">A dedicated outdoor air systems (DOAS) is present; the ventilation and thermal control systems are not linked (decoupling of ventilation and thermal systems). </t>
  </si>
  <si>
    <t>Consult building management</t>
  </si>
  <si>
    <r>
      <rPr>
        <sz val="10"/>
        <color rgb="FF000000"/>
        <rFont val="Calibri"/>
        <family val="2"/>
      </rPr>
      <t>WELL 2019 Air: Feature 20 Dedicated Outdoor Air Systems</t>
    </r>
    <r>
      <rPr>
        <sz val="10"/>
        <color rgb="FFFF0000"/>
        <rFont val="Calibri"/>
        <family val="2"/>
      </rPr>
      <t xml:space="preserve"> </t>
    </r>
  </si>
  <si>
    <t>Most (90%) of regularly occupied spaces have operable windows that allow access to outdoor air.</t>
  </si>
  <si>
    <t>WELL 2019 Air: Feature 19 - Operable Windows
LEED v4 NC: Enhanced IAQ Strategies</t>
  </si>
  <si>
    <t>Testing</t>
  </si>
  <si>
    <t xml:space="preserve">HVAC system has undergone testing and balancing after substantial completion and prior to occupancy, and it meets ventilation requirements in all spaces.  Periodic system rebalancing has been completed at least once every 5 years. </t>
  </si>
  <si>
    <r>
      <rPr>
        <sz val="10"/>
        <color rgb="FF000000"/>
        <rFont val="Calibri"/>
        <family val="2"/>
      </rPr>
      <t>WELL 2019 Air: Feature 3 - Ventilation Effectiveness</t>
    </r>
    <r>
      <rPr>
        <sz val="10"/>
        <color rgb="FFFF0000"/>
        <rFont val="Calibri"/>
        <family val="2"/>
      </rPr>
      <t xml:space="preserve"> </t>
    </r>
  </si>
  <si>
    <t>Air QualitySubtotal</t>
  </si>
  <si>
    <t>Air Quality Score</t>
  </si>
  <si>
    <t>2.2 Thermal Comfort</t>
  </si>
  <si>
    <t>Individual Control</t>
  </si>
  <si>
    <r>
      <rPr>
        <sz val="10"/>
        <color theme="1"/>
        <rFont val="Calibri"/>
        <family val="2"/>
      </rPr>
      <t xml:space="preserve">Employees have the ability to control and adjust temperature in work area zones
</t>
    </r>
    <r>
      <rPr>
        <b/>
        <sz val="10"/>
        <color rgb="FFFF0000"/>
        <rFont val="Calibri"/>
        <family val="2"/>
      </rPr>
      <t>(SELECT FROM DROPDOWN NEXT COLUMN AT RIGHT)</t>
    </r>
  </si>
  <si>
    <r>
      <rPr>
        <sz val="10"/>
        <color theme="1"/>
        <rFont val="Calibri"/>
        <family val="2"/>
      </rPr>
      <t xml:space="preserve">Employees have the ability to control and adjust temperature in conference rooms </t>
    </r>
    <r>
      <rPr>
        <b/>
        <sz val="10"/>
        <color rgb="FFFF0000"/>
        <rFont val="Calibri"/>
        <family val="2"/>
      </rPr>
      <t>(SELECT FROM DROPDOWN NEXT COLUMN AT RIGHT)</t>
    </r>
  </si>
  <si>
    <r>
      <rPr>
        <sz val="10"/>
        <color theme="1"/>
        <rFont val="Calibri"/>
        <family val="2"/>
      </rPr>
      <t xml:space="preserve">Thermal Zone Size (average number of seats per thermostat throughout the building) </t>
    </r>
    <r>
      <rPr>
        <sz val="10"/>
        <color rgb="FFFF0000"/>
        <rFont val="Calibri"/>
        <family val="2"/>
      </rPr>
      <t xml:space="preserve"> </t>
    </r>
    <r>
      <rPr>
        <b/>
        <sz val="10"/>
        <color rgb="FFFF0000"/>
        <rFont val="Calibri"/>
        <family val="2"/>
      </rPr>
      <t>(SELECT FROM DROPDOWN NEXT COLUMN AT RIGHT)</t>
    </r>
  </si>
  <si>
    <t xml:space="preserve">Visual inspection or confirm with building management.  Take average per building or project boundary if partial building. </t>
  </si>
  <si>
    <t>Building Envelop</t>
  </si>
  <si>
    <r>
      <rPr>
        <sz val="10"/>
        <color theme="1"/>
        <rFont val="Calibri"/>
        <family val="2"/>
      </rPr>
      <t xml:space="preserve">Wall, floor and roof Insulation
</t>
    </r>
    <r>
      <rPr>
        <b/>
        <sz val="10"/>
        <color rgb="FFFF0000"/>
        <rFont val="Calibri"/>
        <family val="2"/>
      </rPr>
      <t>(SELECT FROM DROPDOWN NEXT COLUMN AT RIGHT)</t>
    </r>
  </si>
  <si>
    <t>Consult with building management for typical values for insulation in construction of existing buildings.  Consult design engineer or project requirements documents for new projects and major renovations.</t>
  </si>
  <si>
    <r>
      <rPr>
        <sz val="10"/>
        <color theme="1"/>
        <rFont val="Calibri"/>
        <family val="2"/>
      </rPr>
      <t xml:space="preserve">Window glazing quality ensures thermal comfort (R value and infiltration); number of panes
</t>
    </r>
    <r>
      <rPr>
        <b/>
        <sz val="10"/>
        <color rgb="FFFF0000"/>
        <rFont val="Calibri"/>
        <family val="2"/>
      </rPr>
      <t>(SELECT FROM DROPDOWN NEXT COLUMN AT RIGHT)</t>
    </r>
  </si>
  <si>
    <t>Windows / walls temperature similar to indoor temperature to the touch and/or minimal downdrafts evident from windows / walls in winter?</t>
  </si>
  <si>
    <t>Personal Comfort</t>
  </si>
  <si>
    <t>Personal comfort devices provided by the organization to support personalized thermal comfort?</t>
  </si>
  <si>
    <t>Personal fans, foot warmers, etc.  Approved units are available to individuals.</t>
  </si>
  <si>
    <t>Fitwel 7.5</t>
  </si>
  <si>
    <t>No more than 10% of workstations have unsanctioned coping mechanisms: space heaters, fans, sweaters/coats/blankets, taped over ceiling, window or floor diffusers, taped over windows?</t>
  </si>
  <si>
    <t>Thermal Subtotal</t>
  </si>
  <si>
    <t>Thermal Score</t>
  </si>
  <si>
    <t>2.3 Light</t>
  </si>
  <si>
    <t>Access to Daylight</t>
  </si>
  <si>
    <r>
      <rPr>
        <sz val="10"/>
        <color theme="1"/>
        <rFont val="Calibri"/>
        <family val="2"/>
      </rPr>
      <t xml:space="preserve">Most (80%) small, enclosed spaces </t>
    </r>
    <r>
      <rPr>
        <b/>
        <sz val="10"/>
        <color rgb="FFFF0000"/>
        <rFont val="Calibri"/>
        <family val="2"/>
      </rPr>
      <t>SUCH AS</t>
    </r>
    <r>
      <rPr>
        <sz val="10"/>
        <color theme="1"/>
        <rFont val="Calibri"/>
        <family val="2"/>
      </rPr>
      <t xml:space="preserve"> private offices, meeting rooms, and other amenities are located on interior, core spaces or are built from translucent walls to maximize daylight in interior spaces. </t>
    </r>
  </si>
  <si>
    <t>Most (80%) desks are within 25' and have a seated view of an atrium or window which provide daylight.</t>
  </si>
  <si>
    <t>When appropriate with job function and/or work patterns, workstations and bench seating have low height (54" or less above floor).  Interior enclosed spaces (including private offices, meeting rooms etc) have glass walls to provide views of the interior workplace and to natural daylight.</t>
  </si>
  <si>
    <t>Extensive use of partitions should be weighed against seated access to views, collaboration, acoustics, material use, and other trade offs.</t>
  </si>
  <si>
    <t>Control of Light Level / Glare</t>
  </si>
  <si>
    <t xml:space="preserve">Where present, employees are able to control individual, adjustable horizontal task lighting at their primary workspace.  </t>
  </si>
  <si>
    <t>Lighting should be both positionable and bi-level.</t>
  </si>
  <si>
    <t>Most (80%) of vertical surfaces are lit.  Avoid direct view of light sources from a sitting position - defined as within a 40 degree horizontal band about the line of sight.  Within that band average luminance should be at least 30 lux.</t>
  </si>
  <si>
    <t>Luminance within a 40 degree
horizontal band about the line
of sight were most important
in determining the perception
of brightness</t>
  </si>
  <si>
    <t>Loe et al., 1994</t>
  </si>
  <si>
    <t>Daylighting controls automatically adjust overhead lighting when daylighting alone is sufficient to reach required horizontal illuminance at the work surface.</t>
  </si>
  <si>
    <t>Sufficient is defined as at least 300 lux at eye-level, or, based on design references used by the organization (i.e. IES handbook, P-100, other).  This is especially important within 15' of exterior windows.</t>
  </si>
  <si>
    <t xml:space="preserve">Interior window treatments, including blinds and shades, are automated via light sensor or are user-adjustable to allow control over the amount of daylight. </t>
  </si>
  <si>
    <t>Windows have architectural features like exterior shading, interior light shelves, and electrochromic glass to minimize direct sun in spaces.</t>
  </si>
  <si>
    <t>Most (80%) of desks or desktop monitors within 25' of exterior windows can be configured to be perpendicular to the windows.</t>
  </si>
  <si>
    <t>Consider desktop monitors v. laptops.  Laptop users meet requirement but should be advised to position screens perpendicular to windows.</t>
  </si>
  <si>
    <t xml:space="preserve">No more than 10% of workstations have evidence of coping mechanisms (i.e. covered light fixtures, shielded computer screens, wearing caps or sunglasses at the desk, taped over windows, etc.). </t>
  </si>
  <si>
    <t xml:space="preserve">For buildings that are not yet built or for spaces that are not currently occupied, answer no.
Some of the listed examples may not be coping mechanisms for glare.  For instance shielded computer screens could be used to provide visual privacy.  If mechanisms seem out of place consider confirming the reason with the occupant.  </t>
  </si>
  <si>
    <t>Light Subtotal</t>
  </si>
  <si>
    <t>Light Score</t>
  </si>
  <si>
    <t>2.4 Acoustics</t>
  </si>
  <si>
    <t>Acoustic Design</t>
  </si>
  <si>
    <t>A/E has provided a design narrative explaining how the acoustical design incorporates the principles of GSA Sound Matters.  It is apparent from the narrative that consideration has been given to design decisions including office zoning and acoustic treatments that minimize distractions and ensure speech privacy.  In existing spaces a walkthrough and evaluation by a workplace strategist using work pattern and Sound Matters as a reference is sufficient.</t>
  </si>
  <si>
    <t>Require the architect/engineer to provide a brief narrative describing how the design meets acoustic requirements.  In existing spaces, a walkthrough by the workplace consultant or strategies is sufficient to achieve this element whether the requirements are met or not.  The walkthrough will be used to evaluate elements 5-8 below.  Completing this is especially important for leased buildings.  
Extensive use of partitions should be weighed against seated access to views, collaboration, acoustics, and material use.</t>
  </si>
  <si>
    <t>GSA Sound Matters: "Ten Steps to Achieving Acoustic Comfort in the Contemporary Office" Page 11
Right-click cell follow hyperlink</t>
  </si>
  <si>
    <r>
      <rPr>
        <sz val="10"/>
        <color rgb="FF000000"/>
        <rFont val="Calibri"/>
        <family val="2"/>
      </rPr>
      <t xml:space="preserve">The </t>
    </r>
    <r>
      <rPr>
        <u/>
        <sz val="10"/>
        <color rgb="FF000000"/>
        <rFont val="Calibri"/>
        <family val="2"/>
      </rPr>
      <t>ceilings of most (80%) of spaces</t>
    </r>
    <r>
      <rPr>
        <sz val="10"/>
        <color rgb="FF000000"/>
        <rFont val="Calibri"/>
        <family val="2"/>
      </rPr>
      <t xml:space="preserve"> meet minimum requirements in GSA Sound Matters.  This includes an absorption of </t>
    </r>
    <r>
      <rPr>
        <sz val="10"/>
        <color rgb="FF000000"/>
        <rFont val="Calibri"/>
        <family val="2"/>
      </rPr>
      <t>at least</t>
    </r>
    <r>
      <rPr>
        <i/>
        <sz val="10"/>
        <color rgb="FF000000"/>
        <rFont val="Calibri"/>
        <family val="2"/>
      </rPr>
      <t xml:space="preserve">  </t>
    </r>
    <r>
      <rPr>
        <sz val="10"/>
        <color rgb="FF000000"/>
        <rFont val="Calibri"/>
        <family val="2"/>
      </rPr>
      <t>.8 NRC on 50% of private office and meeting room ceilings and 100% of open office ceilings</t>
    </r>
    <r>
      <rPr>
        <sz val="10"/>
        <color rgb="FF000000"/>
        <rFont val="Calibri"/>
        <family val="2"/>
      </rPr>
      <t xml:space="preserve">. </t>
    </r>
    <r>
      <rPr>
        <sz val="10"/>
        <color rgb="FFFF0000"/>
        <rFont val="Calibri"/>
        <family val="2"/>
      </rPr>
      <t>(SELECT FROM DROP DOWN IN THE NEXT COLUMN AT RIGHT)</t>
    </r>
  </si>
  <si>
    <r>
      <rPr>
        <b/>
        <sz val="10"/>
        <color rgb="FFFF0000"/>
        <rFont val="Calibri"/>
        <family val="2"/>
      </rPr>
      <t xml:space="preserve">In existing buildings </t>
    </r>
    <r>
      <rPr>
        <sz val="10"/>
        <color rgb="FF000000"/>
        <rFont val="Calibri"/>
        <family val="2"/>
      </rPr>
      <t xml:space="preserve">assume acoustical ceiling tiles have an NRC of .7 and drywall .2; visually confirm quantities of additional acoustic treatment (i.e. percentage of surfaces that have additional sound absorbing features such as acoustic panels on walls or ceilings).  </t>
    </r>
    <r>
      <rPr>
        <b/>
        <sz val="10"/>
        <color rgb="FFFF0000"/>
        <rFont val="Calibri"/>
        <family val="2"/>
      </rPr>
      <t xml:space="preserve">
For new designs</t>
    </r>
    <r>
      <rPr>
        <sz val="10"/>
        <color rgb="FF000000"/>
        <rFont val="Calibri"/>
        <family val="2"/>
      </rPr>
      <t xml:space="preserve"> confirm material acoustic characteristics and typical design details for construction assemblies meet requirements.  Post-construction confirm enclosed spaces provide speech privacy of at least 80 (i.e. only 2/10 words are understandable in adjacent spaces.
</t>
    </r>
  </si>
  <si>
    <t>GSA Sound Matters: "What is acoustical comfort" Page 4.  "Technical Tips for Physical Acoustical Mitigation" Page 33; and, "Detailing the Acoustic Environment" Page 36. 
Right-click cell follow hyperlink</t>
  </si>
  <si>
    <r>
      <rPr>
        <sz val="10"/>
        <color rgb="FF000000"/>
        <rFont val="Calibri"/>
        <family val="2"/>
      </rPr>
      <t xml:space="preserve">The </t>
    </r>
    <r>
      <rPr>
        <u/>
        <sz val="10"/>
        <color rgb="FF000000"/>
        <rFont val="Calibri"/>
        <family val="2"/>
      </rPr>
      <t>walls/partitions of most (80%) spaces</t>
    </r>
    <r>
      <rPr>
        <sz val="10"/>
        <color rgb="FF000000"/>
        <rFont val="Calibri"/>
        <family val="2"/>
      </rPr>
      <t xml:space="preserve"> meet requirements in GSA Sound Matters.  This includes absorption of at least .8 NRC on 25% of all wall surfaces. </t>
    </r>
    <r>
      <rPr>
        <b/>
        <sz val="10"/>
        <color rgb="FFFF0000"/>
        <rFont val="Calibri"/>
        <family val="2"/>
      </rPr>
      <t>(SELECT FROM DROP DOWN IN THE NEXT COLUMN AT RIGHT)</t>
    </r>
  </si>
  <si>
    <r>
      <rPr>
        <b/>
        <sz val="10"/>
        <color rgb="FFFF0000"/>
        <rFont val="Calibri"/>
        <family val="2"/>
      </rPr>
      <t xml:space="preserve">In existing buildings </t>
    </r>
    <r>
      <rPr>
        <sz val="10"/>
        <color rgb="FF000000"/>
        <rFont val="Calibri"/>
        <family val="2"/>
      </rPr>
      <t xml:space="preserve">assume acoustical ceiling tiles have an NRC of .7 and drywall .2; visually confirm quantities of additional acoustic treatment (i.e. percentage of surfaces that have additional sound absorbing features such as acoustic panels on walls or ceilings).  
</t>
    </r>
    <r>
      <rPr>
        <b/>
        <sz val="10"/>
        <color rgb="FFFF0000"/>
        <rFont val="Calibri"/>
        <family val="2"/>
      </rPr>
      <t>For new designs</t>
    </r>
    <r>
      <rPr>
        <sz val="10"/>
        <color rgb="FF000000"/>
        <rFont val="Calibri"/>
        <family val="2"/>
      </rPr>
      <t xml:space="preserve"> confirm material acoustic characteristics and typical design details for construction assemblies meet requirements.  Post-construction confirm enclosed spaces provide speech privacy of at least 80 (i.e. only 2/10 words are understandable in adjacent spaces.</t>
    </r>
  </si>
  <si>
    <t>GSA Sound Matters: "What is acoustical comfort" Page 4.  "Technical Tips for Physical Acoustical Mitigation" Page 33; and, "Detailing the Acoustic Environment" Page 36.
Right-Click on cell to access GSA Sound Matters</t>
  </si>
  <si>
    <r>
      <rPr>
        <sz val="10"/>
        <color rgb="FF000000"/>
        <rFont val="Calibri"/>
        <family val="2"/>
      </rPr>
      <t xml:space="preserve">The </t>
    </r>
    <r>
      <rPr>
        <u/>
        <sz val="10"/>
        <color rgb="FF000000"/>
        <rFont val="Calibri"/>
        <family val="2"/>
      </rPr>
      <t>doors for most (80%) private offices, meeting rooms and other noisy spaces</t>
    </r>
    <r>
      <rPr>
        <sz val="10"/>
        <color rgb="FF000000"/>
        <rFont val="Calibri"/>
        <family val="2"/>
      </rPr>
      <t xml:space="preserve"> are solid core, gasketed and of high enough quality to ensure speech privacy as experienced in the field.</t>
    </r>
    <r>
      <rPr>
        <sz val="10"/>
        <color rgb="FFFF0000"/>
        <rFont val="Calibri"/>
        <family val="2"/>
      </rPr>
      <t xml:space="preserve"> </t>
    </r>
    <r>
      <rPr>
        <b/>
        <sz val="10"/>
        <color rgb="FFFF0000"/>
        <rFont val="Calibri"/>
        <family val="2"/>
      </rPr>
      <t>(SELECT FROM DROP DOWN IN THE NEXT COLUMN AT RIGHT)</t>
    </r>
  </si>
  <si>
    <t>For new designs, confirm material acoustic characteristics and typical design details for construction assemblies meet requirements.  In existing buildings work with building management to visually confirm absorption and confirm that enclosed spaces provide speech privacy of at least 80 (i.e. only 2/10 words are understandable in adjacent spaces.</t>
  </si>
  <si>
    <t xml:space="preserve">Sound masking is present in open offices and reduces speech intelligibility so that occupants are not disturbed as they work.  Noise level from the system should not exceed 45-48dBA in open office areas and there are no unresolved complaints about the system in existing spaces. </t>
  </si>
  <si>
    <t>GSA Sound Matters: "Technical Tips for Physical Acoustical Mitigation" Page 33; and, "Detailing the Acoustic Environment" Page 36. 
Right-click cell to follow hyperlink</t>
  </si>
  <si>
    <t>The workplace is zoned so incompatible work zones such as quiet (concentrative) areas are acoustically separated from interactive (collaborative) activity zones and/or areas that would generate noise above the target background noise levels.  There are adequate and conveniently located meeting and phone rooms to support interactive work.</t>
  </si>
  <si>
    <t>In existing spaces, workplace strategist will make a judgement regarding incompatible uses based on observation of behavior and known work patterns.</t>
  </si>
  <si>
    <t>GSA Sound Matters: "Where: Zoning and Designing Workplace Neighborhoods" page 18-27 
Right-click cell to follow hyperlink</t>
  </si>
  <si>
    <t>There are office protocols restricting the use of speaker phones, phone ringers and conversations at the desk in open office areas or in circulation areas near where others are trying to concentrate.</t>
  </si>
  <si>
    <t>Ask whether a policy is or will be in place.  During walkthrough of existing spaces determine if a policy or normal behavior avoids these issues.</t>
  </si>
  <si>
    <r>
      <rPr>
        <sz val="10"/>
        <color rgb="FF000000"/>
        <rFont val="Calibri"/>
        <family val="2"/>
      </rPr>
      <t xml:space="preserve">A </t>
    </r>
    <r>
      <rPr>
        <u/>
        <sz val="10"/>
        <color rgb="FF000000"/>
        <rFont val="Calibri"/>
        <family val="2"/>
      </rPr>
      <t>pre-occupancy noise survey</t>
    </r>
    <r>
      <rPr>
        <sz val="10"/>
        <color rgb="FF000000"/>
        <rFont val="Calibri"/>
        <family val="2"/>
      </rPr>
      <t xml:space="preserve"> for speech privacy has been or will be completed that verifies design requirements have been met and documents a course of corrective action where not met.</t>
    </r>
  </si>
  <si>
    <t>This pre-occupancy survey is intended to ensure that design requirements have been met.  Studies have shown that poor installation often leads to underperformance even if materials with correct acoustical characteristics are used.</t>
  </si>
  <si>
    <t>Regularly occurring exterior noise is not observed during a walkthrough, or, measured thresholds are not exceeded during the noise survey.</t>
  </si>
  <si>
    <t>If a meter is available, the threshold should be 55dBA over a few minutes. If using a smartphone application, be sure to calibrate it first.</t>
  </si>
  <si>
    <r>
      <rPr>
        <sz val="10"/>
        <color theme="1"/>
        <rFont val="Calibri"/>
        <family val="2"/>
      </rPr>
      <t xml:space="preserve">Distracting noise from MEP Systems are not observed in any occupied spaces during walkthrough (e.g. rumble, hiss, ping, on/off variability), or, measured thresholds are not exceeded </t>
    </r>
    <r>
      <rPr>
        <sz val="10"/>
        <color theme="1"/>
        <rFont val="Calibri"/>
        <family val="2"/>
      </rPr>
      <t>during the noise survey.</t>
    </r>
  </si>
  <si>
    <r>
      <rPr>
        <sz val="10"/>
        <color theme="1"/>
        <rFont val="Calibri"/>
        <family val="2"/>
      </rPr>
      <t xml:space="preserve">If a </t>
    </r>
    <r>
      <rPr>
        <b/>
        <sz val="10"/>
        <color rgb="FFFF0000"/>
        <rFont val="Calibri"/>
        <family val="2"/>
      </rPr>
      <t>SOUND</t>
    </r>
    <r>
      <rPr>
        <b/>
        <sz val="10"/>
        <color theme="1"/>
        <rFont val="Calibri"/>
        <family val="2"/>
      </rPr>
      <t xml:space="preserve"> </t>
    </r>
    <r>
      <rPr>
        <sz val="10"/>
        <color theme="1"/>
        <rFont val="Calibri"/>
        <family val="2"/>
      </rPr>
      <t>meter is available, the noise should be no more than 40dBA during steady operation, with a max of 45dBA for any spikes.</t>
    </r>
    <r>
      <rPr>
        <b/>
        <sz val="10"/>
        <color rgb="FFFF0000"/>
        <rFont val="Calibri"/>
        <family val="2"/>
      </rPr>
      <t xml:space="preserve"> IF A SOUND METER APP ON AN IPHONE IS  USED, ENSURE THAT IT IS PROPERLY CALIBRATED </t>
    </r>
  </si>
  <si>
    <t>Acoustics Subtotal</t>
  </si>
  <si>
    <t>Acoustics Score</t>
  </si>
  <si>
    <r>
      <rPr>
        <b/>
        <sz val="20"/>
        <color theme="1"/>
        <rFont val="Calibri"/>
        <family val="2"/>
      </rPr>
      <t>2.5 Physical, Musculoskeletal Health</t>
    </r>
    <r>
      <rPr>
        <b/>
        <strike/>
        <sz val="20"/>
        <color rgb="FFB7B7B7"/>
        <rFont val="Calibri"/>
        <family val="2"/>
      </rPr>
      <t xml:space="preserve"> </t>
    </r>
    <r>
      <rPr>
        <b/>
        <sz val="20"/>
        <color theme="1"/>
        <rFont val="Calibri"/>
        <family val="2"/>
      </rPr>
      <t>and Psychological Well-Being</t>
    </r>
  </si>
  <si>
    <t>Location / Transit</t>
  </si>
  <si>
    <t>Walkability - See dropdown options under "Criteria" - the facility is located in an area with a Walk score greater than:</t>
  </si>
  <si>
    <t>Use https://www.walkscore.com/score/ to identify the current walk score for the project location.</t>
  </si>
  <si>
    <t>Fitwel 4.7</t>
  </si>
  <si>
    <t>Fitwel 1.1</t>
  </si>
  <si>
    <t>Connection to public transit - Main entrance to facility is located within 1/2 mile walking distance of at least one public transit stop.There is a universally accessible pedestrian route connecting the transit stop with the main building entrance that is free of obstacles and includes pedestrian crossings at street intersections.</t>
  </si>
  <si>
    <t xml:space="preserve">Fitwel 1.4, 2.1, 4.2, 4.3 and 4.4. </t>
  </si>
  <si>
    <t>Fitwel 1.4, 2.1</t>
  </si>
  <si>
    <t>Support for Alternative Commute Trips - Secured and covered bicycle parking and active commuter showers meeting the minimum requirements outlined in Fitwel v2 Multi Tenant Buildings are provided in the facility.</t>
  </si>
  <si>
    <t>Fitwel 2.3, 2.4</t>
  </si>
  <si>
    <t>Amenities and Design for Activity</t>
  </si>
  <si>
    <t>Connection to outdoor space amenities - The facility is within 1/2 mile walking distance of at least two of the following: outdoor seating, water feature, walking trail (at least 1/4 mile in length in one direction), outdoor fitness area, restorative garden (including natural elements and not located within view of a heavy vehicle traffic), or Farmers Market.Amenities should meet minimum requirements of Fitwel v2 Section 3, "Outdoor Spaces"</t>
  </si>
  <si>
    <t>Fitwell grants multiple points for: provide outdoor space amenity, walking trail, outdoor fitness equipment, institute Farmers Market and onsite veg/fruit garden.</t>
  </si>
  <si>
    <t>Fitwel, 3.1 - 3.5; BREEAM HEA 07</t>
  </si>
  <si>
    <t>Exercise Room / Fitness Facility - A dedicated exercise room or subsidized access to fitness facility is provided within the facility or within 1/2 mile walking distance of the main entrance.The room provides fitness equipment (including weight and cardiovascular training equipment), and access to locker rooms and shower facilities.</t>
  </si>
  <si>
    <t>Fitwel 8.8, 8.9</t>
  </si>
  <si>
    <t>Common Break Area / Kitchen - Space is provided within the facility or tenancy that encourages employees to step away from their desks during the workday.The space should include a refrigerator, sink, microwave, and seating for users and be highly appealing with color and windows to the outside where possible.</t>
  </si>
  <si>
    <t>Fitwel 8.3</t>
  </si>
  <si>
    <t>Fitwel 8.3, BREAM HEA 07</t>
  </si>
  <si>
    <t>Multipurpose, Quiet or Wellness Space - Space is provided within the facility or tenancy for respite, relaxation, meditation, and health programs.The total space dedicated is at least 75 SF + 1 SF / employee assigned to the space.</t>
  </si>
  <si>
    <t>Fitwel 8.5, 8.7 and WELL v2 MO7.</t>
  </si>
  <si>
    <t>Stair access - Stairs connect the main entrance to the facility or space occupied by a tenant with all occupied floors.  The stairs are located in a place that is as easily identified as escalators or elevators and have at least two of the following design features: motivational signs, a music system, creative lighting, temperature conditioning, rubber treading, painting the walls with bright colors, or hanging framed artwork.  Visibility is increased with signage, open or translucent walls, or doors equipped with magnetic hold-open devices.</t>
  </si>
  <si>
    <t xml:space="preserve">Fitwel: Connects floors, active design strategies, closer to floor than elevator, implement best practices in stair safety. </t>
  </si>
  <si>
    <t>Fitwel 5.1 - 5.5</t>
  </si>
  <si>
    <t>Ergonomics</t>
  </si>
  <si>
    <t xml:space="preserve">Adjustable height computer keyboard and mouse trays </t>
  </si>
  <si>
    <t xml:space="preserve">Separate computer monitor(s) to provide multiple viewing screens. </t>
  </si>
  <si>
    <t xml:space="preserve">Computer monitor armature with adjustable height, pivot and tilt options  </t>
  </si>
  <si>
    <t>Adjustable variable height work surfaces, with standing pads and appropriate seating (i.e. perch chairs) as appropriate.</t>
  </si>
  <si>
    <t xml:space="preserve">Task chairs with adjustments for seat/back tension, separate arm and seat heights, reclining and tilt. </t>
  </si>
  <si>
    <t>Nutrition</t>
  </si>
  <si>
    <t>Universally accessible water supply and water bottle refilling stations - Potable water supply and water bottle refilling stations are located on all occupied floors and meet current ADA requirements. Water access is provided next to all vending areas.</t>
  </si>
  <si>
    <t>Fitwel 11.4</t>
  </si>
  <si>
    <t>Fitwel 9.1 and 9.2</t>
  </si>
  <si>
    <t>Healthy vending machines and choice architecture - A food and beverage policy is implemented at all vending areas that is at least as rigorous as the Food and Beverage Nutrition category in the Fitwel Food and Beverage Standard; pricing incentives for healthy items; or choice architecture in food services areas to emphasize nutritious options.</t>
  </si>
  <si>
    <t>Fitwel 10.4 and 11.4</t>
  </si>
  <si>
    <t>Fitwel 10.1 - 10.3</t>
  </si>
  <si>
    <t>Psychological Health</t>
  </si>
  <si>
    <t>Employees have regular mental wellness check-up opportunities.</t>
  </si>
  <si>
    <t>Psychological Well-Being is a positive mental state that allows people to realize their full potential, cope with the stresses of life, work productively, and make meaningful contributions to their communities. Check-ins are a regular internal workforce process for superviors to check in with their employees on their well being.</t>
  </si>
  <si>
    <t>Customer Representative</t>
  </si>
  <si>
    <t>OPM Employee Assistance Programs</t>
  </si>
  <si>
    <t xml:space="preserve">Employees have equal access to nature, healthy air and daylight. </t>
  </si>
  <si>
    <t>Employees have access to and are encouraged to use mental wellness services.</t>
  </si>
  <si>
    <t>Mental wellness services are professional opportunities open to employees to support their mental health.</t>
  </si>
  <si>
    <t xml:space="preserve">The agency has established a psychological safety net for employees. </t>
  </si>
  <si>
    <t>A psychological safety net includes an automatic technology  resource for mental health. This can include a reminder to take lunch, nudges for taking a break, and suggestions for self care.</t>
  </si>
  <si>
    <t>Physical Subtotal</t>
  </si>
  <si>
    <t>Physical Score</t>
  </si>
  <si>
    <t xml:space="preserve">3. WORKPLACE FLEXIBILITY AND FUNTIONALITY (3 Sections, 30 Points Total): </t>
  </si>
  <si>
    <t>Flexibility and connectivity are essential for the success of an internal and external mobile work environment.   Equipment and technology support these elements and optimize communication, productivity and collaboration effectiveness.      All employees should have access to resources, amenities, and alternative ways of working to accomplish their job functions.  For example: common work areas used by all have priority in the layout; space allocation is based upon job functions being performed, rather than status, grade, or hierarchy; when appropriate to their job function, employees have access to natural light and exterior views from their primary workspace.</t>
  </si>
  <si>
    <t>3.1 Flexibility</t>
  </si>
  <si>
    <t>Workplace Flexibility</t>
  </si>
  <si>
    <t>All workplace furniture components, including those in conference and training rooms, can be easily reconfigured and modified.</t>
  </si>
  <si>
    <t>Large training and meeting spaces that are easily sub-divided into a variety of sizes to serve different functions while providing acceptable sound separation when in use.</t>
  </si>
  <si>
    <t>An appropriate mix of workspace settings accommodates a variety of concentration and collaboration activities.</t>
  </si>
  <si>
    <r>
      <rPr>
        <sz val="10"/>
        <color rgb="FFFF0000"/>
        <rFont val="Calibri"/>
        <family val="2"/>
      </rPr>
      <t xml:space="preserve">GSA WORKPLACE SOLUTIONS LIBRARY/ GSA SOUND MATTERS. </t>
    </r>
    <r>
      <rPr>
        <i/>
        <sz val="10"/>
        <color rgb="FFFF0000"/>
        <rFont val="Calibri"/>
        <family val="2"/>
      </rPr>
      <t xml:space="preserve">PROVIDE APPROPRIATE HYPERLINKS TO THE APPLICABLE PART OF THESE DOCUMENTS </t>
    </r>
  </si>
  <si>
    <t>The workplace provides an appropriate range of work settings and options necessary for employees to perform a variety of tasks and functions specific to their work.</t>
  </si>
  <si>
    <r>
      <rPr>
        <sz val="10"/>
        <color rgb="FFFF0000"/>
        <rFont val="Calibri"/>
        <family val="2"/>
      </rPr>
      <t xml:space="preserve">GSA WORKPLACE SOLUTIONS LIBRARY/ GSA SOUND MATTERS. </t>
    </r>
    <r>
      <rPr>
        <i/>
        <sz val="10"/>
        <color rgb="FFFF0000"/>
        <rFont val="Calibri"/>
        <family val="2"/>
      </rPr>
      <t xml:space="preserve">PROVIDE APPROPRIATE HYPERLINKS TO THE APPLICABLE PART OF THESE DOCUMENTS </t>
    </r>
  </si>
  <si>
    <t>Work / Life Flexibility</t>
  </si>
  <si>
    <t>Employees are able to choose their primary work location</t>
  </si>
  <si>
    <t>A primary work location is where an employee performs a majority of their duites</t>
  </si>
  <si>
    <t>Employees are offered flexible work schedules</t>
  </si>
  <si>
    <t xml:space="preserve">Flexible work schedules include any ability to differ from the standard work schedule of the organization </t>
  </si>
  <si>
    <t>Flexibility Score</t>
  </si>
  <si>
    <t>3.2 Mobility and Connectivity</t>
  </si>
  <si>
    <t>Mobility &amp; Connectivity</t>
  </si>
  <si>
    <r>
      <rPr>
        <sz val="10"/>
        <color theme="1"/>
        <rFont val="Calibri"/>
        <family val="2"/>
      </rPr>
      <t>Workplace utilizes temporary, unreserved desks to maximize occupancy and space utilization</t>
    </r>
    <r>
      <rPr>
        <sz val="10"/>
        <color rgb="FFFF0000"/>
        <rFont val="Calibri"/>
        <family val="2"/>
      </rPr>
      <t xml:space="preserve"> </t>
    </r>
    <r>
      <rPr>
        <sz val="10"/>
        <color theme="1"/>
        <rFont val="Calibri"/>
        <family val="2"/>
      </rPr>
      <t>(when appropriate to the work pattern).</t>
    </r>
  </si>
  <si>
    <t>The IT infrastructure accommodates internal/external mobile work and flexibility for employees to accomplish work anywhere / anytime.</t>
  </si>
  <si>
    <t>Customer Representative or IT Manager</t>
  </si>
  <si>
    <t xml:space="preserve">Virtual meeting technology and software for teleconferencing and/or video conferencing is provided on laptops. </t>
  </si>
  <si>
    <t>Voice over internet phone (VOIP) and/or mobile cell phone is the primary telephone service.</t>
  </si>
  <si>
    <t xml:space="preserve">Secured wireless access network is provided throughout the internal workplace.   </t>
  </si>
  <si>
    <t>The agency institutes scheduling and time management through technology.</t>
  </si>
  <si>
    <t>Examples of scheduling and time management technology might include online calendars, to-do lists, and note taking. It can also include project management and time tracking software.</t>
  </si>
  <si>
    <t>Project Manager or Customer Representative</t>
  </si>
  <si>
    <t xml:space="preserve">The agency provides tools to outfit new workplaces outside the office. </t>
  </si>
  <si>
    <t>This inclues software, hardware, and office supply tools to create workspaces outside of the traditional office setting.</t>
  </si>
  <si>
    <t>Mobility Subtotal</t>
  </si>
  <si>
    <t>Mobility Score</t>
  </si>
  <si>
    <t>3.3 Access and Functionality</t>
  </si>
  <si>
    <t>Spatial Clarity</t>
  </si>
  <si>
    <t>Workplace space guidelines were established based upon documented work tasks and patterns, required business processes, and other mission drivers.</t>
  </si>
  <si>
    <r>
      <rPr>
        <sz val="10"/>
        <color theme="1"/>
        <rFont val="Calibri"/>
        <family val="2"/>
      </rPr>
      <t xml:space="preserve">The overall utilization rate for the workplace is in line with the agency standards and indicates efficient allocation of space. </t>
    </r>
    <r>
      <rPr>
        <b/>
        <sz val="10"/>
        <color rgb="FFFF0000"/>
        <rFont val="Calibri"/>
        <family val="2"/>
      </rPr>
      <t>(SELECT FROM DROP DOWN NEXT COLUMN AT RIGHT)</t>
    </r>
  </si>
  <si>
    <t xml:space="preserve">As appropriate to meet mission requirements and job functions, the customer has established mobile work policies for all eligible employees.  </t>
  </si>
  <si>
    <t>Mobile work policies can include work from home or a hybrid work schedule availability for anyone who doesn't have to be in person to perfrom key job functions.</t>
  </si>
  <si>
    <t xml:space="preserve">Building security and/or secured office access provides adequate safety precautions for all employees and visitors.  </t>
  </si>
  <si>
    <t>Customer Representative or Facility Manager</t>
  </si>
  <si>
    <t>The workplace incorporates universal design considerations to provide accessibility for a diversity of needs in all spaces.</t>
  </si>
  <si>
    <t>Universal design is designing an environment so it can be accessed and understood by all people regardless of age, size, ability, and more.</t>
  </si>
  <si>
    <t>Information on Section 508 from  GSA</t>
  </si>
  <si>
    <t>Workplace Flexibility and Functionality</t>
  </si>
  <si>
    <t>At least 3 different types of group meeting spaces are included in the design, (flexible team rooms, booth seating, auditorium style, board rooms, etc).</t>
  </si>
  <si>
    <t>A DEI plan is the policies and programs used to promote the representation and participation of all people.</t>
  </si>
  <si>
    <t>State of the art hybrid meeting technology is included in meeting room design to facilitate clear and accurate communications.</t>
  </si>
  <si>
    <t xml:space="preserve">Sensory processing is the effecive registration and interpretation of sensory input from the environment, sensory controls can aid those who need it with processing. Sensory controls may include adjustable lighting or providing workplaces with different levels of sound. </t>
  </si>
  <si>
    <t>The workplace has established and implemented regular healthy worksite programming for occupants. (ergonomic check-ups, healthy noise-level workshops, walking tours, etc.) (Fitwel 8.11)</t>
  </si>
  <si>
    <t>Opportunity includes an accessible way to share ideas that are seriously considered regardless of employee., this includes accepting all ideas in practice and not just in policy.</t>
  </si>
  <si>
    <t>Fitwel 8.11</t>
  </si>
  <si>
    <t>The workplace conducts an annual workplace satisfaction survey for regular occupants. (Fitwel 8.12)</t>
  </si>
  <si>
    <t xml:space="preserve">Meeting formats can include brainstorming, update sharing, problem solvings, and more. They can also vary in what technology they utilize to further accomodate employees. </t>
  </si>
  <si>
    <t>Fitwel 8.12</t>
  </si>
  <si>
    <t>The workplace implements a stakeholder collaboration process to evaluate and implement improvements to the workplace. (Fitwel 8.13)</t>
  </si>
  <si>
    <t>Employees hired will be elligible for telework or work in their area regardless of where they live.</t>
  </si>
  <si>
    <t>Fitwel 8.13</t>
  </si>
  <si>
    <t>Digital Equity</t>
  </si>
  <si>
    <t>The agency has implemented digital best practices for engaging with a distributed team to maintain equity of experience.</t>
  </si>
  <si>
    <t>An equity of experience includes utilizing tools for team meetings and management that work for all memebrs of the team. Ways to engage virtually include updated meeting technology, engaging meeting activies, and colborative documentation of work.</t>
  </si>
  <si>
    <t>The agency has implemented new ways to prioritize serendipitous connections with distributed team members.</t>
  </si>
  <si>
    <t xml:space="preserve">Serendipitous connections can include getting to know coworkers outside of work and other organization culture based activities. This can include virtual team building activities and incorporating outside of work questions at regular meetings. </t>
  </si>
  <si>
    <r>
      <rPr>
        <sz val="10"/>
        <color theme="1"/>
        <rFont val="Calibri"/>
        <family val="2"/>
      </rPr>
      <t xml:space="preserve">Hotwall Technology, </t>
    </r>
    <r>
      <rPr>
        <u/>
        <sz val="10"/>
        <color rgb="FF1155CC"/>
        <rFont val="Calibri"/>
        <family val="2"/>
      </rPr>
      <t>Linkedin.gov</t>
    </r>
  </si>
  <si>
    <t>The agency works to make sure remote or hybrid employees remain connected to the organizational culture by enabling remote access to special events.</t>
  </si>
  <si>
    <t>Special events include extra activities outside the original scope of work. This could include virtual water coolers, new training opporunities, and more.</t>
  </si>
  <si>
    <t xml:space="preserve"> </t>
  </si>
  <si>
    <t>Section Subtotal</t>
  </si>
  <si>
    <t>Section Score</t>
  </si>
  <si>
    <t xml:space="preserve">4. SENSE OF PLACE (1 Section, 10 Points Total): </t>
  </si>
  <si>
    <t>A strong sense of place will convey the customer's mission, business, and culture; and it will reflect the region and environment in which the workplace exists.  The first impression and professional character sets the tone of the workplace and its identity.</t>
  </si>
  <si>
    <t>Organizational Identity</t>
  </si>
  <si>
    <t>The workplace entrance is easily identifiable from the main lobby and/or building floor elevator lobby.</t>
  </si>
  <si>
    <t>The main entrance area is welcoming,  “brands” (identifies) the agency, offers visitor seating, and displays information about the agency’s mission.</t>
  </si>
  <si>
    <t xml:space="preserve">Similar furniture styles/systems and interior finishes are coordinated in a consistent manner throughout the entire workplace.  </t>
  </si>
  <si>
    <t>I0%</t>
  </si>
  <si>
    <t>Interior signage is consistent in style and color throughout the workspace and wayfinding is easy based on logic and orienting views.</t>
  </si>
  <si>
    <t>Coordinated finish colors are used throughout the workplace to provide visual interest, way-finding, and aesthetic appeal.</t>
  </si>
  <si>
    <t>Biophilia</t>
  </si>
  <si>
    <t xml:space="preserve">A biophilia plan is developed that includes a description of how the project incorporates natural features throughout the office (e.g. nature patterns, environmental elements, lighting, space layout, or other design features that provide human-nature interactions).  </t>
  </si>
  <si>
    <t>Most (80%) of desks have views that contain biophilic content either inside or outside the space that reference the color, texture or patterns of the natural world in which the project resides.</t>
  </si>
  <si>
    <t>Fitwel 7.2</t>
  </si>
  <si>
    <t>Sense of Place Score?</t>
  </si>
  <si>
    <r>
      <rPr>
        <b/>
        <sz val="20"/>
        <color rgb="FF000000"/>
        <rFont val="Calibri"/>
        <family val="2"/>
      </rPr>
      <t>5.</t>
    </r>
    <r>
      <rPr>
        <b/>
        <i/>
        <sz val="20"/>
        <color rgb="FF000000"/>
        <rFont val="Calibri"/>
        <family val="2"/>
      </rPr>
      <t xml:space="preserve"> EXTRA CREDIT (10 Points Total): </t>
    </r>
  </si>
  <si>
    <t xml:space="preserve"> If the scorecard subtotal at the end of the  Section VI. "Sense of Place" (above) is less than 100 points, elements in Section VII. "Extra Credits" are available to enhance the final score. However, the maximum final score is 100 and no extra credit is granted if there are any </t>
  </si>
  <si>
    <t>Third-Party Certifications</t>
  </si>
  <si>
    <t xml:space="preserve">A registered architect or accredited interior designer with a demonstrated understanding of workplace strategy was the primary design consultant on the project. </t>
  </si>
  <si>
    <t>Project Manager</t>
  </si>
  <si>
    <t xml:space="preserve">The base building has achieved or will achieve LEED certification of Silver or higher.  </t>
  </si>
  <si>
    <t xml:space="preserve">Facility Manager or Project Manager
</t>
  </si>
  <si>
    <t xml:space="preserve">The base building has achieved or will achieve WELL certification.  </t>
  </si>
  <si>
    <t xml:space="preserve">The base building has achieved or will achieve Fitwel certification.  </t>
  </si>
  <si>
    <t>Facility Manager or Project Manager</t>
  </si>
  <si>
    <t>The workplace (interior space) has achieved or will achieve a LEED Commercial Interior (CI) certification.</t>
  </si>
  <si>
    <t>Workplace Specialist or Project Manager</t>
  </si>
  <si>
    <t xml:space="preserve">All workplace furniture products are BIFMA Level 1 certified, if available.          
</t>
  </si>
  <si>
    <t>Project Manager or Procurement Professional</t>
  </si>
  <si>
    <t>IEQ Measurement</t>
  </si>
  <si>
    <t xml:space="preserve">Monitors measure 2 of the following pollutants in a regularly occupied space (minimum one per floor) within the building, at intervals no longer than once an hour, and results are annually transmitted to IWBI or Plant a Sensor Campaign: 
Option 1: Particle count (resolution 1,000 counts per ft³ or finer) or particle mass (resolution10 μg/m³ or finer) AND/OR 
Option 2: Carbon dioxide resolution 25 ppm or finer AND/OR 
Option 3: Ozone resolution 10 ppb or finer </t>
  </si>
  <si>
    <t>Facility Manager or Lighting Designer</t>
  </si>
  <si>
    <t>"Monitors measure 2 of the following pollutants in a regularly occupied space (minimum one per floor) within the building, at intervals no longer than once an hour, and results are annually transmitted to IWBI or Plant a Sensor Campaign: Option 1: Particle count (resolution 1,000 counts per ft³ or finer) or particle mass (resolution10 μg/m³ or finer) AND/OR Option 2: Carbon dioxide resolution 25 ppm or finer AND/OR Option 3: Ozone resolution 10 ppb or finer "</t>
  </si>
  <si>
    <t>Facility Manager or Mechanical Designer</t>
  </si>
  <si>
    <t>WELL</t>
  </si>
  <si>
    <t>Monitoring equipment installed to verify, via direct measurement, that supply air PM2.5 levels are within ranges established by the RESET Standard; in leased facilities, a process is documented to respond with mitigation actions when levels exceed that range.</t>
  </si>
  <si>
    <t>Facility Manager, Mechanical Designer, or Customer Representative (leased)</t>
  </si>
  <si>
    <t>RESET with GSA Modification.  
The ability of a low-cost sensor to provide an accurate and reliable (i.e. stable) PM2.5 measurement in a moving airstream in a duct remains an open question in our industry - area of active investigation and development. Decision for GSA: Whether to set a requirement for measurement validation - example: Which third-party sensor data quality verifications will you accept? At present I don’t know of one besides RESET that is as comprehensive; and, for that, worth confirming the latest on how they test the in-duct hardware. But vendors will also have their own testing and verification paperwork - will this be acceptable?</t>
  </si>
  <si>
    <t>IEQ Transparency</t>
  </si>
  <si>
    <t xml:space="preserve">Real-time display of Temperature AND Humidity are made available per 10,000 ft²  of regularly occupied space </t>
  </si>
  <si>
    <t>Workplace Specialist or Facility Manager</t>
  </si>
  <si>
    <t xml:space="preserve">Real-time display of CO2 concentration are made available per 10,000 ft²  of regularly occupied space </t>
  </si>
  <si>
    <t>Project requirements state that final payment will be withheld until indoor environmental quality requirements are met.</t>
  </si>
  <si>
    <t>Miscellaneous</t>
  </si>
  <si>
    <t>The workplace is located within a renovated historic building.</t>
  </si>
  <si>
    <t>The workplace is designed to maintain Relative Humidity (RH) between 40-60%</t>
  </si>
  <si>
    <t>Finished ceilings are 10 feet or higher above the finished floor.</t>
  </si>
  <si>
    <t>Extra Credit Subtotal</t>
  </si>
  <si>
    <t>Extra Credit Score</t>
  </si>
  <si>
    <t>WORKPLACE SCORECARD SUMMARY:</t>
  </si>
  <si>
    <t xml:space="preserve"> Available Points</t>
  </si>
  <si>
    <t>Project Score</t>
  </si>
  <si>
    <t>Category</t>
  </si>
  <si>
    <t>I. Engagement</t>
  </si>
  <si>
    <t>II. Health &amp; Comfort</t>
  </si>
  <si>
    <t>III. Flexibility, Connectivity &amp; Mobility</t>
  </si>
  <si>
    <t>IV. Sense of Place</t>
  </si>
  <si>
    <t>Total Possible Points / Score</t>
  </si>
  <si>
    <t>Earned Score (max 100 points)</t>
  </si>
  <si>
    <t>V. Extra Credits (only if EARNED SCORE is below 100 pts)</t>
  </si>
  <si>
    <t>SCORECARD TOTAL</t>
  </si>
  <si>
    <t>Zone Air Distribution Effectiveness (Ez)</t>
  </si>
  <si>
    <t>Code</t>
  </si>
  <si>
    <t>Air Distribution Configuration</t>
  </si>
  <si>
    <t>Ez</t>
  </si>
  <si>
    <t>Standard 62.1 Outdoor Air Rates (Table 6-1)</t>
  </si>
  <si>
    <t>CS</t>
  </si>
  <si>
    <t>Ceiling supply of cool air</t>
  </si>
  <si>
    <t>IP</t>
  </si>
  <si>
    <t>Default Occupant Density</t>
  </si>
  <si>
    <t>Window to Wall Ratio</t>
  </si>
  <si>
    <t>Window Configuration</t>
  </si>
  <si>
    <t>Wall Configuration</t>
  </si>
  <si>
    <t>Ventilation Capacity</t>
  </si>
  <si>
    <t>Ventilation Configuration</t>
  </si>
  <si>
    <t>Ventilation Budget (CFM/person)</t>
  </si>
  <si>
    <t>Office Density</t>
  </si>
  <si>
    <t>Conference Room Density</t>
  </si>
  <si>
    <t>CO2 Threshold</t>
  </si>
  <si>
    <t xml:space="preserve">Thermal Control </t>
  </si>
  <si>
    <t>Dedicated Outdoor Air System</t>
  </si>
  <si>
    <t xml:space="preserve">Demand Control Ventilation </t>
  </si>
  <si>
    <t>Thermal Zone Size</t>
  </si>
  <si>
    <t>Less than 170 USF/Person</t>
  </si>
  <si>
    <t>CSFR</t>
  </si>
  <si>
    <t>Ceiling supply of warm air and floor return</t>
  </si>
  <si>
    <t>Occupancy Category</t>
  </si>
  <si>
    <r>
      <rPr>
        <b/>
        <i/>
        <sz val="9"/>
        <color theme="1"/>
        <rFont val="Arial"/>
        <family val="2"/>
      </rPr>
      <t>Rp</t>
    </r>
    <r>
      <rPr>
        <b/>
        <sz val="9"/>
        <color theme="1"/>
        <rFont val="Arial"/>
        <family val="2"/>
      </rPr>
      <t xml:space="preserve"> (cfm/per)</t>
    </r>
  </si>
  <si>
    <r>
      <rPr>
        <b/>
        <i/>
        <sz val="9"/>
        <color theme="1"/>
        <rFont val="Arial"/>
        <family val="2"/>
      </rPr>
      <t>Ra</t>
    </r>
    <r>
      <rPr>
        <b/>
        <sz val="9"/>
        <color theme="1"/>
        <rFont val="Arial"/>
        <family val="2"/>
      </rPr>
      <t xml:space="preserve"> (cfm/ft2)</t>
    </r>
  </si>
  <si>
    <r>
      <rPr>
        <b/>
        <sz val="9"/>
        <color theme="1"/>
        <rFont val="Arial"/>
        <family val="2"/>
      </rPr>
      <t>#/1000 ft</t>
    </r>
    <r>
      <rPr>
        <b/>
        <vertAlign val="superscript"/>
        <sz val="9"/>
        <color theme="1"/>
        <rFont val="Arial"/>
        <family val="2"/>
      </rPr>
      <t xml:space="preserve">2 </t>
    </r>
    <r>
      <rPr>
        <b/>
        <sz val="9"/>
        <color theme="1"/>
        <rFont val="Arial"/>
        <family val="2"/>
      </rPr>
      <t>(#/100 m</t>
    </r>
    <r>
      <rPr>
        <b/>
        <vertAlign val="superscript"/>
        <sz val="9"/>
        <color theme="1"/>
        <rFont val="Arial"/>
        <family val="2"/>
      </rPr>
      <t>2)</t>
    </r>
  </si>
  <si>
    <t>&lt;30%</t>
  </si>
  <si>
    <t>Single (0 Pts)</t>
  </si>
  <si>
    <t>No insulation (walls hot or cold to touch)</t>
  </si>
  <si>
    <t>Conventional (Meet ASHRAE 62.1, or, DCV maintains 1,000-1,200ppm CO2)</t>
  </si>
  <si>
    <t>Minimum Damper Position</t>
  </si>
  <si>
    <t>&lt;4</t>
  </si>
  <si>
    <t>&lt;45</t>
  </si>
  <si>
    <t>No</t>
  </si>
  <si>
    <t>No visible thermostat in work area</t>
  </si>
  <si>
    <t>DOAS is present</t>
  </si>
  <si>
    <t xml:space="preserve">Demand control ventilation in all open office spaces and controls set to properly ventilate space before system turns off at night. Economizer is active </t>
  </si>
  <si>
    <t xml:space="preserve">&lt;5 seats per thermostat (open office); or 1 thermostat per private Office </t>
  </si>
  <si>
    <t>170 to 200 USF/Person</t>
  </si>
  <si>
    <t>CSCRH</t>
  </si>
  <si>
    <t>Ceiling supply of warm air 15°F (8°C) or more above space temperature and ceiling return</t>
  </si>
  <si>
    <t>Art classroom</t>
  </si>
  <si>
    <t>30-40%</t>
  </si>
  <si>
    <t>Double (1 Pt)</t>
  </si>
  <si>
    <t>Minimal insulation (walls warm or cool to touch)</t>
  </si>
  <si>
    <t>Enhanced (Exceed ASHRAE 62.1 by 30%, or, DCV maintains 800-900ppm CO2 max)</t>
  </si>
  <si>
    <t>Sensed CO2 - Return Air Stream</t>
  </si>
  <si>
    <t>Yes, with a CO2 threshold of 1200</t>
  </si>
  <si>
    <t xml:space="preserve">Thermostat present with no visible readout </t>
  </si>
  <si>
    <t xml:space="preserve">No DOAS, but controls are in place to increase ventilation rates in swing season </t>
  </si>
  <si>
    <t>Demand control ventilation and economizer active in conference rooms only</t>
  </si>
  <si>
    <t xml:space="preserve">Between 5-15 seats per thermostat (open office) or no more than 2 private offices served by the same thermostat  </t>
  </si>
  <si>
    <t>More than 200 USF/Person</t>
  </si>
  <si>
    <t xml:space="preserve">CSCRW </t>
  </si>
  <si>
    <t>Ceiling supply of warm air less than 15°F (8°C) above space temperature and ceiling return provided that the 150 fpm (0.8 m/s) supply air jet reaches to within 4.5 ft (1.4 m) of floor level. Note: For lower velocity supply air, Ez = 0.8.</t>
  </si>
  <si>
    <t>Auditorium seating area</t>
  </si>
  <si>
    <t>&gt;40%</t>
  </si>
  <si>
    <t>Triple (2 Pts)</t>
  </si>
  <si>
    <t>Insulation per 2010 Energy Code or better (walls same temp as air)</t>
  </si>
  <si>
    <t>Stringent (Meet CA Title 24 Sec 120.1, or, DCV maintains 700-800ppm CO2 max)</t>
  </si>
  <si>
    <t>Sensed CO2 - Space by Space</t>
  </si>
  <si>
    <t>&gt;6</t>
  </si>
  <si>
    <t>&gt;55</t>
  </si>
  <si>
    <t>Yes, with a CO2 threshold of 1000</t>
  </si>
  <si>
    <t xml:space="preserve">Thermostat present with visible readout of temperature but no ability to change setpoint </t>
  </si>
  <si>
    <t>No DOAS</t>
  </si>
  <si>
    <t>Demand control ventilation and economizer active in all open office spaces</t>
  </si>
  <si>
    <t>&gt;15 seats per thermostat; Greater than 2 private offices served by the same thermostat</t>
  </si>
  <si>
    <t xml:space="preserve">FSCR </t>
  </si>
  <si>
    <t>Floor supply of cool air and ceiling return provided that the 150 fpm (0.8 m/s) supply jet reaches 4.5 ft (1.4 m) or more above the floor. Note: Most underfloor air distribution systems comply with this proviso.</t>
  </si>
  <si>
    <t>Bank vaults/safe deposit</t>
  </si>
  <si>
    <t>Yes, with a CO2 threshold of 800</t>
  </si>
  <si>
    <t>Thermostat present with visible readout of temperature and ability to change setpoint</t>
  </si>
  <si>
    <t xml:space="preserve">No demand control ventilation or economizer used in workspace </t>
  </si>
  <si>
    <t>FSCR-LV</t>
  </si>
  <si>
    <t>Floor supply of cool air and ceiling return, provided low-velocity displacement ventilation achieves unidirectional flow and thermal stratification</t>
  </si>
  <si>
    <t>Banks or bank lobbies</t>
  </si>
  <si>
    <t>Yes, with a CO2 threshold of 600</t>
  </si>
  <si>
    <t>FSFR</t>
  </si>
  <si>
    <t>Floor supply of warm air and floor return</t>
  </si>
  <si>
    <t>Barbershop</t>
  </si>
  <si>
    <t>Lighting: Window Treatments</t>
  </si>
  <si>
    <t>Lighting: Exterior Shading</t>
  </si>
  <si>
    <t>FSCRW</t>
  </si>
  <si>
    <t>Floor supply of warm air and ceiling return</t>
  </si>
  <si>
    <t>Barracks sleeping areas</t>
  </si>
  <si>
    <t xml:space="preserve">No DOAS, but economizer and controls are in place to increase ventilation rates in swing season </t>
  </si>
  <si>
    <t>None</t>
  </si>
  <si>
    <t>MUEX</t>
  </si>
  <si>
    <t>Makeup supply drawn in on the opposite side of the room from the exhaust and/or return</t>
  </si>
  <si>
    <t>Bars, cocktail lounges</t>
  </si>
  <si>
    <t>No DOAS or economizer</t>
  </si>
  <si>
    <t>User-adjustable</t>
  </si>
  <si>
    <t>1 Feature</t>
  </si>
  <si>
    <t>MU-EX</t>
  </si>
  <si>
    <t>Makeup supply drawn in near to the exhaust and/or return location</t>
  </si>
  <si>
    <t>Beauty and nail salons</t>
  </si>
  <si>
    <t>User-adjustable with established, well communicated protocols</t>
  </si>
  <si>
    <t>2 Features</t>
  </si>
  <si>
    <t>Source: ASHRAE 62.1, Table 6-2</t>
  </si>
  <si>
    <t>Bedroom/living room</t>
  </si>
  <si>
    <t>Variable Air Volume with Reheat</t>
  </si>
  <si>
    <t>Automated by light sensor</t>
  </si>
  <si>
    <t>3 Features</t>
  </si>
  <si>
    <t>Booking/waiting</t>
  </si>
  <si>
    <t>Variable Air Volume no Reheat</t>
  </si>
  <si>
    <t>Bowling alley (seating)</t>
  </si>
  <si>
    <t>Constant Volume</t>
  </si>
  <si>
    <t>Acoustics: Assemblies</t>
  </si>
  <si>
    <t>Amenities: Walkscore</t>
  </si>
  <si>
    <t>Break rooms</t>
  </si>
  <si>
    <t>A/E required to provide narrative description of acoutical design</t>
  </si>
  <si>
    <t>Cafeteria/fast-food dining</t>
  </si>
  <si>
    <t>NRC .7 or less</t>
  </si>
  <si>
    <t>Cell</t>
  </si>
  <si>
    <t>NRC .8 or better</t>
  </si>
  <si>
    <t>Classrooms (age 9 plus)</t>
  </si>
  <si>
    <t>NRC .9 or better</t>
  </si>
  <si>
    <t>Classrooms (ages 5–8)</t>
  </si>
  <si>
    <t>Pre occupancy noise survey required to confirm</t>
  </si>
  <si>
    <t>Coffee stations</t>
  </si>
  <si>
    <t>Coin-operated laundries</t>
  </si>
  <si>
    <t>Common corridors</t>
  </si>
  <si>
    <t>Computer (not printing)</t>
  </si>
  <si>
    <t>Computer lab</t>
  </si>
  <si>
    <t>Conference/meeting</t>
  </si>
  <si>
    <t>Corridors</t>
  </si>
  <si>
    <t>Courtrooms</t>
  </si>
  <si>
    <t>Daycare (through age 4)</t>
  </si>
  <si>
    <t>Daycare sickroom</t>
  </si>
  <si>
    <t>Dayroom</t>
  </si>
  <si>
    <t>Disco/dance floors</t>
  </si>
  <si>
    <t>Dwelling unit</t>
  </si>
  <si>
    <t>Electrical equipment rooms</t>
  </si>
  <si>
    <t>Elevator machine rooms</t>
  </si>
  <si>
    <t>Gambling casinos</t>
  </si>
  <si>
    <t>Game arcades</t>
  </si>
  <si>
    <t>General manufacturing (excludes heavy industrial and processes using chemicals)</t>
  </si>
  <si>
    <t>Guard stations</t>
  </si>
  <si>
    <t>Gym, stadium (play area)</t>
  </si>
  <si>
    <t>Health club/aerobics room</t>
  </si>
  <si>
    <t>Health club/weight rooms</t>
  </si>
  <si>
    <t>Kitchen (cooking)</t>
  </si>
  <si>
    <t>Laundry rooms within dwelling units</t>
  </si>
  <si>
    <t>Laundry rooms, central</t>
  </si>
  <si>
    <t>Lecture classroom</t>
  </si>
  <si>
    <t>Lecture hall (fixed seats)</t>
  </si>
  <si>
    <t>Legislative chambers</t>
  </si>
  <si>
    <t>Libraries</t>
  </si>
  <si>
    <t>Lobbies</t>
  </si>
  <si>
    <t>Lobbies/prefunction</t>
  </si>
  <si>
    <t>Main entry lobbies</t>
  </si>
  <si>
    <t>Mall common areas</t>
  </si>
  <si>
    <t>Media center</t>
  </si>
  <si>
    <t>Multipurpose assembly</t>
  </si>
  <si>
    <t>Multi-use assembly</t>
  </si>
  <si>
    <t>Museums (children’s)</t>
  </si>
  <si>
    <t>Museums/galleries</t>
  </si>
  <si>
    <t>Music/theater/dance</t>
  </si>
  <si>
    <t>Occupiable storage rooms for liquids or gels</t>
  </si>
  <si>
    <t>Occupiable storage rooms for dry materials</t>
  </si>
  <si>
    <t>Office space</t>
  </si>
  <si>
    <t>Pet shops (animal areas)</t>
  </si>
  <si>
    <t>Pharmacy (prep. area)</t>
  </si>
  <si>
    <t>Photo studios</t>
  </si>
  <si>
    <t>Places of religious worship</t>
  </si>
  <si>
    <t>Reception areas</t>
  </si>
  <si>
    <t>Restaurant dining rooms</t>
  </si>
  <si>
    <t>Sales</t>
  </si>
  <si>
    <t>Science laboratories</t>
  </si>
  <si>
    <t>Shipping/receiving</t>
  </si>
  <si>
    <t>Sorting, packing, light assembly</t>
  </si>
  <si>
    <t>Spectator areas</t>
  </si>
  <si>
    <t>Sports arena (play area)</t>
  </si>
  <si>
    <t>Stages, studios</t>
  </si>
  <si>
    <t>Storage rooms</t>
  </si>
  <si>
    <t>Supermarket</t>
  </si>
  <si>
    <t>Swimming (pool &amp; deck)</t>
  </si>
  <si>
    <t>Telephone closets</t>
  </si>
  <si>
    <t>Telephone/data entry</t>
  </si>
  <si>
    <t>Transportation waiting</t>
  </si>
  <si>
    <t>University/college laboratories</t>
  </si>
  <si>
    <t>Warehouses</t>
  </si>
  <si>
    <t>Wood/metal shop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</si>
</sst>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69" x14ac:knownFonts="1">
    <font>
      <sz val="10"/>
      <color rgb="FF000000"/>
      <name val="Calibri"/>
      <scheme val="minor"/>
    </font>
    <font>
      <sz val="10"/>
      <color theme="1"/>
      <name val="Calibri"/>
      <family val="2"/>
    </font>
    <font>
      <sz val="10"/>
      <color rgb="FFFF0000"/>
      <name val="Calibri"/>
      <family val="2"/>
    </font>
    <font>
      <sz val="12"/>
      <color theme="1"/>
      <name val="Calibri"/>
      <family val="2"/>
    </font>
    <font>
      <sz val="10"/>
      <color theme="1"/>
      <name val="Calibri"/>
      <family val="2"/>
    </font>
    <font>
      <sz val="20"/>
      <color rgb="FFFFFFFF"/>
      <name val="Calibri"/>
      <family val="2"/>
    </font>
    <font>
      <sz val="10"/>
      <name val="Calibri"/>
      <family val="2"/>
    </font>
    <font>
      <sz val="11"/>
      <color rgb="FFFFFFFF"/>
      <name val="Calibri"/>
      <family val="2"/>
    </font>
    <font>
      <sz val="10"/>
      <color rgb="FF000000"/>
      <name val="Calibri"/>
      <family val="2"/>
    </font>
    <font>
      <sz val="9"/>
      <color rgb="FF333333"/>
      <name val="Calibri"/>
      <family val="2"/>
    </font>
    <font>
      <b/>
      <sz val="10"/>
      <color rgb="FF000000"/>
      <name val="Calibri"/>
      <family val="2"/>
    </font>
    <font>
      <sz val="12"/>
      <color rgb="FF000000"/>
      <name val="Calibri"/>
      <family val="2"/>
    </font>
    <font>
      <sz val="11"/>
      <color theme="0"/>
      <name val="Calibri"/>
      <family val="2"/>
    </font>
    <font>
      <b/>
      <sz val="20"/>
      <color theme="1"/>
      <name val="Calibri"/>
      <family val="2"/>
    </font>
    <font>
      <b/>
      <sz val="12"/>
      <color theme="0"/>
      <name val="Calibri"/>
      <family val="2"/>
    </font>
    <font>
      <b/>
      <sz val="18"/>
      <color rgb="FF000000"/>
      <name val="Calibri"/>
      <family val="2"/>
    </font>
    <font>
      <b/>
      <i/>
      <sz val="12"/>
      <color theme="1"/>
      <name val="Calibri"/>
      <family val="2"/>
    </font>
    <font>
      <b/>
      <sz val="12"/>
      <color theme="1"/>
      <name val="Calibri"/>
      <family val="2"/>
    </font>
    <font>
      <b/>
      <sz val="14"/>
      <color theme="1"/>
      <name val="Calibri"/>
      <family val="2"/>
    </font>
    <font>
      <b/>
      <sz val="14"/>
      <color rgb="FF000000"/>
      <name val="Calibri"/>
      <family val="2"/>
    </font>
    <font>
      <sz val="14"/>
      <color theme="1"/>
      <name val="Calibri"/>
      <family val="2"/>
    </font>
    <font>
      <b/>
      <sz val="10"/>
      <color theme="1"/>
      <name val="Calibri"/>
      <family val="2"/>
    </font>
    <font>
      <b/>
      <sz val="14"/>
      <color rgb="FFFF0000"/>
      <name val="Calibri"/>
      <family val="2"/>
    </font>
    <font>
      <b/>
      <sz val="14"/>
      <color rgb="FFFFFFFF"/>
      <name val="Calibri"/>
      <family val="2"/>
    </font>
    <font>
      <sz val="10"/>
      <color rgb="FF808080"/>
      <name val="Calibri"/>
      <family val="2"/>
    </font>
    <font>
      <b/>
      <i/>
      <sz val="10"/>
      <color theme="1"/>
      <name val="Calibri"/>
      <family val="2"/>
    </font>
    <font>
      <b/>
      <sz val="12"/>
      <color rgb="FFFFFFFF"/>
      <name val="Calibri"/>
      <family val="2"/>
    </font>
    <font>
      <b/>
      <sz val="12"/>
      <color rgb="FF000000"/>
      <name val="Calibri"/>
      <family val="2"/>
    </font>
    <font>
      <b/>
      <sz val="10"/>
      <color rgb="FFFF0000"/>
      <name val="Calibri"/>
      <family val="2"/>
    </font>
    <font>
      <i/>
      <sz val="10"/>
      <color rgb="FFFF0000"/>
      <name val="Calibri"/>
      <family val="2"/>
    </font>
    <font>
      <sz val="10"/>
      <color theme="10"/>
      <name val="Calibri"/>
      <family val="2"/>
    </font>
    <font>
      <u/>
      <sz val="10"/>
      <color theme="10"/>
      <name val="Calibri"/>
      <family val="2"/>
    </font>
    <font>
      <u/>
      <sz val="10"/>
      <color theme="10"/>
      <name val="Calibri"/>
      <family val="2"/>
    </font>
    <font>
      <u/>
      <sz val="10"/>
      <color theme="10"/>
      <name val="Calibri"/>
      <family val="2"/>
    </font>
    <font>
      <sz val="10"/>
      <color rgb="FF000000"/>
      <name val="Calibri"/>
      <family val="2"/>
    </font>
    <font>
      <strike/>
      <sz val="10"/>
      <color theme="1"/>
      <name val="Calibri"/>
      <family val="2"/>
    </font>
    <font>
      <u/>
      <sz val="10"/>
      <color rgb="FF0000FF"/>
      <name val="Calibri"/>
      <family val="2"/>
    </font>
    <font>
      <b/>
      <sz val="18"/>
      <color theme="1"/>
      <name val="Calibri"/>
      <family val="2"/>
    </font>
    <font>
      <sz val="11"/>
      <color rgb="FF000000"/>
      <name val="Calibri"/>
      <family val="2"/>
    </font>
    <font>
      <b/>
      <i/>
      <sz val="14"/>
      <color theme="1"/>
      <name val="Calibri"/>
      <family val="2"/>
    </font>
    <font>
      <b/>
      <sz val="20"/>
      <color rgb="FF000000"/>
      <name val="Calibri"/>
      <family val="2"/>
    </font>
    <font>
      <u/>
      <sz val="10"/>
      <color rgb="FF0000FF"/>
      <name val="Calibri"/>
      <family val="2"/>
    </font>
    <font>
      <u/>
      <sz val="10"/>
      <color rgb="FF0000FF"/>
      <name val="Calibri"/>
      <family val="2"/>
    </font>
    <font>
      <u/>
      <sz val="10"/>
      <color theme="1"/>
      <name val="Calibri"/>
      <family val="2"/>
    </font>
    <font>
      <i/>
      <sz val="16"/>
      <color rgb="FFFF0000"/>
      <name val="Calibri"/>
      <family val="2"/>
    </font>
    <font>
      <b/>
      <i/>
      <sz val="20"/>
      <color rgb="FF000000"/>
      <name val="Calibri"/>
      <family val="2"/>
    </font>
    <font>
      <i/>
      <sz val="10"/>
      <color theme="1"/>
      <name val="Calibri"/>
      <family val="2"/>
    </font>
    <font>
      <i/>
      <sz val="12"/>
      <color theme="1"/>
      <name val="Calibri"/>
      <family val="2"/>
    </font>
    <font>
      <sz val="20"/>
      <color theme="0"/>
      <name val="Calibri"/>
      <family val="2"/>
    </font>
    <font>
      <sz val="18"/>
      <color rgb="FF000000"/>
      <name val="Calibri"/>
      <family val="2"/>
    </font>
    <font>
      <b/>
      <sz val="11"/>
      <color rgb="FF000000"/>
      <name val="Calibri"/>
      <family val="2"/>
    </font>
    <font>
      <u/>
      <sz val="12"/>
      <color theme="1"/>
      <name val="Calibri"/>
      <family val="2"/>
    </font>
    <font>
      <i/>
      <sz val="14"/>
      <color theme="1"/>
      <name val="Calibri"/>
      <family val="2"/>
    </font>
    <font>
      <b/>
      <u/>
      <sz val="18"/>
      <color theme="1"/>
      <name val="Calibri"/>
      <family val="2"/>
    </font>
    <font>
      <sz val="10"/>
      <color rgb="FF000000"/>
      <name val="Arial"/>
      <family val="2"/>
    </font>
    <font>
      <sz val="10"/>
      <color theme="1"/>
      <name val="Arial"/>
      <family val="2"/>
    </font>
    <font>
      <b/>
      <sz val="9"/>
      <color theme="1"/>
      <name val="Arial"/>
      <family val="2"/>
    </font>
    <font>
      <sz val="9"/>
      <color theme="1"/>
      <name val="Arial"/>
      <family val="2"/>
    </font>
    <font>
      <sz val="9"/>
      <color rgb="FF000000"/>
      <name val="Arial"/>
      <family val="2"/>
    </font>
    <font>
      <b/>
      <i/>
      <sz val="9"/>
      <color theme="1"/>
      <name val="Arial"/>
      <family val="2"/>
    </font>
    <font>
      <sz val="8"/>
      <color theme="1"/>
      <name val="Arial"/>
      <family val="2"/>
    </font>
    <font>
      <sz val="12"/>
      <color rgb="FFFFFFFF"/>
      <name val="Calibri"/>
      <family val="2"/>
    </font>
    <font>
      <b/>
      <i/>
      <sz val="10"/>
      <color rgb="FFFF0000"/>
      <name val="Calibri"/>
      <family val="2"/>
    </font>
    <font>
      <u/>
      <sz val="10"/>
      <color rgb="FF000000"/>
      <name val="Calibri"/>
      <family val="2"/>
    </font>
    <font>
      <i/>
      <sz val="10"/>
      <color rgb="FF000000"/>
      <name val="Calibri"/>
      <family val="2"/>
    </font>
    <font>
      <b/>
      <strike/>
      <sz val="20"/>
      <color rgb="FFB7B7B7"/>
      <name val="Calibri"/>
      <family val="2"/>
    </font>
    <font>
      <u/>
      <sz val="10"/>
      <color rgb="FF1155CC"/>
      <name val="Calibri"/>
      <family val="2"/>
    </font>
    <font>
      <b/>
      <vertAlign val="superscript"/>
      <sz val="9"/>
      <color theme="1"/>
      <name val="Arial"/>
      <family val="2"/>
    </font>
    <font>
      <b/>
      <sz val="12"/>
      <name val="Calibri"/>
      <family val="2"/>
    </font>
  </fonts>
  <fills count="25">
    <fill>
      <patternFill patternType="none"/>
    </fill>
    <fill>
      <patternFill patternType="gray125"/>
    </fill>
    <fill>
      <patternFill patternType="solid">
        <fgColor theme="0"/>
        <bgColor theme="0"/>
      </patternFill>
    </fill>
    <fill>
      <patternFill patternType="solid">
        <fgColor theme="5"/>
        <bgColor theme="5"/>
      </patternFill>
    </fill>
    <fill>
      <patternFill patternType="solid">
        <fgColor rgb="FF38761D"/>
        <bgColor rgb="FF38761D"/>
      </patternFill>
    </fill>
    <fill>
      <patternFill patternType="solid">
        <fgColor rgb="FF7F7F7F"/>
        <bgColor rgb="FF7F7F7F"/>
      </patternFill>
    </fill>
    <fill>
      <patternFill patternType="solid">
        <fgColor rgb="FF3174C5"/>
        <bgColor rgb="FF3174C5"/>
      </patternFill>
    </fill>
    <fill>
      <patternFill patternType="solid">
        <fgColor rgb="FFEAF1DD"/>
        <bgColor rgb="FFEAF1DD"/>
      </patternFill>
    </fill>
    <fill>
      <patternFill patternType="solid">
        <fgColor rgb="FF8DB3E2"/>
        <bgColor rgb="FF8DB3E2"/>
      </patternFill>
    </fill>
    <fill>
      <patternFill patternType="solid">
        <fgColor rgb="FFC0504D"/>
        <bgColor rgb="FFC0504D"/>
      </patternFill>
    </fill>
    <fill>
      <patternFill patternType="solid">
        <fgColor rgb="FF95B3D7"/>
        <bgColor rgb="FF95B3D7"/>
      </patternFill>
    </fill>
    <fill>
      <patternFill patternType="solid">
        <fgColor rgb="FFB8CCE4"/>
        <bgColor rgb="FFB8CCE4"/>
      </patternFill>
    </fill>
    <fill>
      <patternFill patternType="solid">
        <fgColor rgb="FFD8D8D8"/>
        <bgColor rgb="FFD8D8D8"/>
      </patternFill>
    </fill>
    <fill>
      <patternFill patternType="solid">
        <fgColor rgb="FFF2DBDB"/>
        <bgColor rgb="FFF2DBDB"/>
      </patternFill>
    </fill>
    <fill>
      <patternFill patternType="solid">
        <fgColor rgb="FFFFFF99"/>
        <bgColor rgb="FFFFFF99"/>
      </patternFill>
    </fill>
    <fill>
      <patternFill patternType="solid">
        <fgColor rgb="FFE5DFEC"/>
        <bgColor rgb="FFE5DFEC"/>
      </patternFill>
    </fill>
    <fill>
      <patternFill patternType="solid">
        <fgColor rgb="FFFBD4B4"/>
        <bgColor rgb="FFFBD4B4"/>
      </patternFill>
    </fill>
    <fill>
      <patternFill patternType="solid">
        <fgColor rgb="FFCCC0D9"/>
        <bgColor rgb="FFCCC0D9"/>
      </patternFill>
    </fill>
    <fill>
      <patternFill patternType="solid">
        <fgColor rgb="FFE9DBE8"/>
        <bgColor rgb="FFE9DBE8"/>
      </patternFill>
    </fill>
    <fill>
      <patternFill patternType="solid">
        <fgColor rgb="FFCCC0DA"/>
        <bgColor rgb="FFCCC0DA"/>
      </patternFill>
    </fill>
    <fill>
      <patternFill patternType="solid">
        <fgColor rgb="FFFDE9D9"/>
        <bgColor rgb="FFFDE9D9"/>
      </patternFill>
    </fill>
    <fill>
      <patternFill patternType="solid">
        <fgColor rgb="FFFFFFFF"/>
        <bgColor rgb="FFFFFFFF"/>
      </patternFill>
    </fill>
    <fill>
      <patternFill patternType="solid">
        <fgColor theme="5" tint="0.39997558519241921"/>
        <bgColor rgb="FF953734"/>
      </patternFill>
    </fill>
    <fill>
      <patternFill patternType="solid">
        <fgColor theme="5" tint="0.39997558519241921"/>
        <bgColor rgb="FFC0504D"/>
      </patternFill>
    </fill>
    <fill>
      <patternFill patternType="solid">
        <fgColor rgb="FFE5DFEC"/>
        <bgColor indexed="64"/>
      </patternFill>
    </fill>
  </fills>
  <borders count="204">
    <border>
      <left/>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diagonal/>
    </border>
    <border>
      <left/>
      <right style="medium">
        <color rgb="FF000000"/>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medium">
        <color rgb="FF000000"/>
      </left>
      <right style="medium">
        <color rgb="FF000000"/>
      </right>
      <top style="medium">
        <color rgb="FF000000"/>
      </top>
      <bottom/>
      <diagonal/>
    </border>
    <border>
      <left/>
      <right style="thin">
        <color rgb="FF000000"/>
      </right>
      <top style="thin">
        <color rgb="FF000000"/>
      </top>
      <bottom style="thin">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bottom/>
      <diagonal/>
    </border>
    <border>
      <left style="medium">
        <color rgb="FF000000"/>
      </left>
      <right style="medium">
        <color rgb="FF000000"/>
      </right>
      <top/>
      <bottom/>
      <diagonal/>
    </border>
    <border>
      <left style="thin">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style="medium">
        <color rgb="FF000000"/>
      </left>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rgb="FF000000"/>
      </right>
      <top style="medium">
        <color rgb="FF000000"/>
      </top>
      <bottom style="thin">
        <color rgb="FF000000"/>
      </bottom>
      <diagonal/>
    </border>
    <border>
      <left style="medium">
        <color rgb="FF000000"/>
      </left>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diagonal/>
    </border>
    <border>
      <left style="medium">
        <color rgb="FF000000"/>
      </left>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style="medium">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diagonal/>
    </border>
    <border>
      <left style="medium">
        <color rgb="FF000000"/>
      </left>
      <right/>
      <top style="thin">
        <color rgb="FF000000"/>
      </top>
      <bottom style="medium">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right/>
      <top style="thin">
        <color rgb="FF000000"/>
      </top>
      <bottom style="thin">
        <color rgb="FF000000"/>
      </bottom>
      <diagonal/>
    </border>
    <border>
      <left style="medium">
        <color rgb="FF000000"/>
      </left>
      <right style="thin">
        <color rgb="FF000000"/>
      </right>
      <top/>
      <bottom style="medium">
        <color rgb="FF000000"/>
      </bottom>
      <diagonal/>
    </border>
    <border>
      <left/>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right style="thin">
        <color rgb="FF000000"/>
      </right>
      <top style="medium">
        <color rgb="FF000000"/>
      </top>
      <bottom style="thin">
        <color rgb="FF000000"/>
      </bottom>
      <diagonal/>
    </border>
    <border>
      <left style="medium">
        <color rgb="FF000000"/>
      </left>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right style="thick">
        <color rgb="FF000000"/>
      </right>
      <top/>
      <bottom/>
      <diagonal/>
    </border>
    <border>
      <left/>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medium">
        <color rgb="FF000000"/>
      </bottom>
      <diagonal/>
    </border>
    <border>
      <left/>
      <right/>
      <top/>
      <bottom/>
      <diagonal/>
    </border>
    <border>
      <left/>
      <right/>
      <top/>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thin">
        <color rgb="FF000000"/>
      </left>
      <right/>
      <top style="medium">
        <color rgb="FF000000"/>
      </top>
      <bottom/>
      <diagonal/>
    </border>
    <border>
      <left style="thin">
        <color rgb="FF000000"/>
      </left>
      <right style="thin">
        <color rgb="FF000000"/>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diagonal/>
    </border>
    <border>
      <left/>
      <right/>
      <top/>
      <bottom/>
      <diagonal/>
    </border>
    <border>
      <left/>
      <right/>
      <top style="medium">
        <color rgb="FF000000"/>
      </top>
      <bottom/>
      <diagonal/>
    </border>
    <border>
      <left/>
      <right/>
      <top style="medium">
        <color rgb="FF000000"/>
      </top>
      <bottom style="medium">
        <color rgb="FF000000"/>
      </bottom>
      <diagonal/>
    </border>
    <border>
      <left style="thin">
        <color rgb="FF000000"/>
      </left>
      <right/>
      <top style="medium">
        <color rgb="FF000000"/>
      </top>
      <bottom/>
      <diagonal/>
    </border>
    <border>
      <left style="thin">
        <color rgb="FF000000"/>
      </left>
      <right/>
      <top/>
      <bottom/>
      <diagonal/>
    </border>
    <border>
      <left style="thin">
        <color rgb="FF000000"/>
      </left>
      <right/>
      <top/>
      <bottom style="medium">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bottom style="medium">
        <color rgb="FF000000"/>
      </bottom>
      <diagonal/>
    </border>
    <border>
      <left style="thin">
        <color rgb="FF000000"/>
      </left>
      <right/>
      <top/>
      <bottom/>
      <diagonal/>
    </border>
    <border>
      <left style="medium">
        <color rgb="FF000000"/>
      </left>
      <right style="thin">
        <color rgb="FF000000"/>
      </right>
      <top/>
      <bottom style="medium">
        <color rgb="FF000000"/>
      </bottom>
      <diagonal/>
    </border>
    <border>
      <left style="thin">
        <color rgb="FF000000"/>
      </left>
      <right/>
      <top/>
      <bottom/>
      <diagonal/>
    </border>
    <border>
      <left style="medium">
        <color rgb="FF000000"/>
      </left>
      <right style="thin">
        <color rgb="FF000000"/>
      </right>
      <top/>
      <bottom/>
      <diagonal/>
    </border>
    <border>
      <left/>
      <right/>
      <top/>
      <bottom/>
      <diagonal/>
    </border>
    <border>
      <left style="thick">
        <color rgb="FF000000"/>
      </left>
      <right style="medium">
        <color rgb="FF000000"/>
      </right>
      <top style="medium">
        <color rgb="FF000000"/>
      </top>
      <bottom style="medium">
        <color rgb="FF000000"/>
      </bottom>
      <diagonal/>
    </border>
    <border>
      <left style="medium">
        <color rgb="FF000000"/>
      </left>
      <right style="thick">
        <color rgb="FF000000"/>
      </right>
      <top/>
      <bottom style="thin">
        <color rgb="FF000000"/>
      </bottom>
      <diagonal/>
    </border>
    <border>
      <left style="medium">
        <color rgb="FF000000"/>
      </left>
      <right style="thick">
        <color rgb="FF000000"/>
      </right>
      <top style="thin">
        <color rgb="FF000000"/>
      </top>
      <bottom style="thin">
        <color rgb="FF000000"/>
      </bottom>
      <diagonal/>
    </border>
    <border>
      <left style="medium">
        <color rgb="FF000000"/>
      </left>
      <right style="thick">
        <color rgb="FF000000"/>
      </right>
      <top style="thin">
        <color rgb="FF000000"/>
      </top>
      <bottom style="medium">
        <color rgb="FF000000"/>
      </bottom>
      <diagonal/>
    </border>
    <border>
      <left style="thick">
        <color rgb="FF000000"/>
      </left>
      <right style="thick">
        <color rgb="FF000000"/>
      </right>
      <top style="thick">
        <color rgb="FF000000"/>
      </top>
      <bottom style="thick">
        <color rgb="FF000000"/>
      </bottom>
      <diagonal/>
    </border>
    <border>
      <left style="thin">
        <color rgb="FF000000"/>
      </left>
      <right/>
      <top/>
      <bottom style="thin">
        <color rgb="FF000000"/>
      </bottom>
      <diagonal/>
    </border>
    <border>
      <left/>
      <right/>
      <top/>
      <bottom/>
      <diagonal/>
    </border>
    <border>
      <left/>
      <right style="thin">
        <color rgb="FF000000"/>
      </right>
      <top style="medium">
        <color rgb="FF000000"/>
      </top>
      <bottom/>
      <diagonal/>
    </border>
    <border>
      <left/>
      <right style="thin">
        <color rgb="FF000000"/>
      </right>
      <top/>
      <bottom style="medium">
        <color rgb="FF000000"/>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BFBFBF"/>
      </right>
      <top style="thin">
        <color rgb="FF7F7F7F"/>
      </top>
      <bottom style="thin">
        <color rgb="FF7F7F7F"/>
      </bottom>
      <diagonal/>
    </border>
    <border>
      <left style="thin">
        <color rgb="FFBFBFBF"/>
      </left>
      <right style="thin">
        <color rgb="FFBFBFBF"/>
      </right>
      <top style="thin">
        <color rgb="FF7F7F7F"/>
      </top>
      <bottom style="thin">
        <color rgb="FF7F7F7F"/>
      </bottom>
      <diagonal/>
    </border>
    <border>
      <left style="thin">
        <color rgb="FFBFBFBF"/>
      </left>
      <right style="thin">
        <color rgb="FF7F7F7F"/>
      </right>
      <top style="thin">
        <color rgb="FF7F7F7F"/>
      </top>
      <bottom style="thin">
        <color rgb="FF7F7F7F"/>
      </bottom>
      <diagonal/>
    </border>
    <border>
      <left style="thin">
        <color rgb="FF7F7F7F"/>
      </left>
      <right/>
      <top style="thin">
        <color rgb="FF7F7F7F"/>
      </top>
      <bottom style="thin">
        <color rgb="FFBFBFBF"/>
      </bottom>
      <diagonal/>
    </border>
    <border>
      <left/>
      <right/>
      <top style="thin">
        <color rgb="FF7F7F7F"/>
      </top>
      <bottom style="thin">
        <color rgb="FFBFBFBF"/>
      </bottom>
      <diagonal/>
    </border>
    <border>
      <left/>
      <right style="thin">
        <color rgb="FFBFBFBF"/>
      </right>
      <top style="thin">
        <color rgb="FF7F7F7F"/>
      </top>
      <bottom style="thin">
        <color rgb="FFBFBFBF"/>
      </bottom>
      <diagonal/>
    </border>
    <border>
      <left style="thin">
        <color rgb="FFBFBFBF"/>
      </left>
      <right style="thin">
        <color rgb="FFBFBFBF"/>
      </right>
      <top style="thin">
        <color rgb="FF7F7F7F"/>
      </top>
      <bottom style="thin">
        <color rgb="FFBFBFBF"/>
      </bottom>
      <diagonal/>
    </border>
    <border>
      <left style="thin">
        <color rgb="FFBFBFBF"/>
      </left>
      <right style="thin">
        <color rgb="FF7F7F7F"/>
      </right>
      <top style="thin">
        <color rgb="FF7F7F7F"/>
      </top>
      <bottom style="thin">
        <color rgb="FFBFBFBF"/>
      </bottom>
      <diagonal/>
    </border>
    <border>
      <left style="thin">
        <color rgb="FF7F7F7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7F7F7F"/>
      </right>
      <top style="thin">
        <color rgb="FFBFBFBF"/>
      </top>
      <bottom style="thin">
        <color rgb="FFBFBFBF"/>
      </bottom>
      <diagonal/>
    </border>
    <border>
      <left style="thin">
        <color rgb="FF7F7F7F"/>
      </left>
      <right/>
      <top style="thin">
        <color rgb="FFBFBFBF"/>
      </top>
      <bottom style="thin">
        <color rgb="FF7F7F7F"/>
      </bottom>
      <diagonal/>
    </border>
    <border>
      <left/>
      <right/>
      <top style="thin">
        <color rgb="FFBFBFBF"/>
      </top>
      <bottom style="thin">
        <color rgb="FF7F7F7F"/>
      </bottom>
      <diagonal/>
    </border>
    <border>
      <left/>
      <right style="thin">
        <color rgb="FFBFBFBF"/>
      </right>
      <top style="thin">
        <color rgb="FFBFBFBF"/>
      </top>
      <bottom style="thin">
        <color rgb="FF7F7F7F"/>
      </bottom>
      <diagonal/>
    </border>
    <border>
      <left style="thin">
        <color rgb="FFBFBFBF"/>
      </left>
      <right style="thin">
        <color rgb="FFBFBFBF"/>
      </right>
      <top style="thin">
        <color rgb="FFBFBFBF"/>
      </top>
      <bottom style="thin">
        <color rgb="FF7F7F7F"/>
      </bottom>
      <diagonal/>
    </border>
    <border>
      <left style="thin">
        <color rgb="FFBFBFBF"/>
      </left>
      <right style="thin">
        <color rgb="FF7F7F7F"/>
      </right>
      <top style="thin">
        <color rgb="FFBFBFBF"/>
      </top>
      <bottom style="thin">
        <color rgb="FF7F7F7F"/>
      </bottom>
      <diagonal/>
    </border>
    <border>
      <left style="thin">
        <color rgb="FF000000"/>
      </left>
      <right style="thin">
        <color rgb="FF000000"/>
      </right>
      <top style="medium">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rgb="FF000000"/>
      </right>
      <top style="thin">
        <color rgb="FF000000"/>
      </top>
      <bottom style="thin">
        <color indexed="64"/>
      </bottom>
      <diagonal/>
    </border>
    <border>
      <left style="medium">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bottom style="medium">
        <color indexed="64"/>
      </bottom>
      <diagonal/>
    </border>
    <border>
      <left style="medium">
        <color rgb="FF000000"/>
      </left>
      <right style="thin">
        <color rgb="FF000000"/>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rgb="FF000000"/>
      </left>
      <right style="thin">
        <color rgb="FF000000"/>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medium">
        <color indexed="64"/>
      </top>
      <bottom style="medium">
        <color indexed="64"/>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
      <left/>
      <right style="thick">
        <color rgb="FF000000"/>
      </right>
      <top/>
      <bottom style="medium">
        <color rgb="FF000000"/>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style="medium">
        <color indexed="64"/>
      </bottom>
      <diagonal/>
    </border>
    <border>
      <left style="thin">
        <color rgb="FF000000"/>
      </left>
      <right style="thin">
        <color indexed="64"/>
      </right>
      <top style="thin">
        <color indexed="64"/>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rgb="FF000000"/>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medium">
        <color indexed="64"/>
      </right>
      <top style="medium">
        <color rgb="FF000000"/>
      </top>
      <bottom style="medium">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rgb="FF000000"/>
      </left>
      <right/>
      <top/>
      <bottom style="medium">
        <color indexed="64"/>
      </bottom>
      <diagonal/>
    </border>
    <border>
      <left style="medium">
        <color rgb="FF000000"/>
      </left>
      <right/>
      <top style="medium">
        <color indexed="64"/>
      </top>
      <bottom style="medium">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bottom style="thin">
        <color rgb="FF000000"/>
      </bottom>
      <diagonal/>
    </border>
    <border>
      <left style="medium">
        <color rgb="FF000000"/>
      </left>
      <right/>
      <top style="thin">
        <color rgb="FF000000"/>
      </top>
      <bottom style="medium">
        <color indexed="64"/>
      </bottom>
      <diagonal/>
    </border>
    <border>
      <left style="thin">
        <color rgb="FF000000"/>
      </left>
      <right style="thin">
        <color rgb="FF000000"/>
      </right>
      <top style="thin">
        <color indexed="64"/>
      </top>
      <bottom style="medium">
        <color indexed="64"/>
      </bottom>
      <diagonal/>
    </border>
    <border>
      <left style="thin">
        <color rgb="FF000000"/>
      </left>
      <right/>
      <top style="thin">
        <color rgb="FF000000"/>
      </top>
      <bottom style="medium">
        <color indexed="64"/>
      </bottom>
      <diagonal/>
    </border>
    <border>
      <left style="thin">
        <color rgb="FF000000"/>
      </left>
      <right/>
      <top style="medium">
        <color rgb="FF000000"/>
      </top>
      <bottom style="thin">
        <color indexed="64"/>
      </bottom>
      <diagonal/>
    </border>
    <border>
      <left style="medium">
        <color indexed="64"/>
      </left>
      <right style="medium">
        <color indexed="64"/>
      </right>
      <top style="medium">
        <color rgb="FF000000"/>
      </top>
      <bottom style="thin">
        <color indexed="64"/>
      </bottom>
      <diagonal/>
    </border>
    <border>
      <left style="medium">
        <color indexed="64"/>
      </left>
      <right style="medium">
        <color indexed="64"/>
      </right>
      <top style="medium">
        <color indexed="64"/>
      </top>
      <bottom style="medium">
        <color rgb="FF000000"/>
      </bottom>
      <diagonal/>
    </border>
    <border>
      <left style="thin">
        <color rgb="FF000000"/>
      </left>
      <right style="medium">
        <color indexed="64"/>
      </right>
      <top style="medium">
        <color rgb="FF000000"/>
      </top>
      <bottom/>
      <diagonal/>
    </border>
    <border>
      <left style="medium">
        <color indexed="64"/>
      </left>
      <right style="medium">
        <color indexed="64"/>
      </right>
      <top/>
      <bottom style="medium">
        <color indexed="64"/>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indexed="64"/>
      </bottom>
      <diagonal/>
    </border>
    <border>
      <left style="medium">
        <color indexed="64"/>
      </left>
      <right style="medium">
        <color indexed="64"/>
      </right>
      <top style="thin">
        <color indexed="64"/>
      </top>
      <bottom style="medium">
        <color rgb="FF000000"/>
      </bottom>
      <diagonal/>
    </border>
    <border>
      <left style="medium">
        <color indexed="64"/>
      </left>
      <right style="medium">
        <color indexed="64"/>
      </right>
      <top style="thin">
        <color rgb="FF000000"/>
      </top>
      <bottom/>
      <diagonal/>
    </border>
    <border>
      <left style="thin">
        <color rgb="FF000000"/>
      </left>
      <right style="thin">
        <color rgb="FF000000"/>
      </right>
      <top style="medium">
        <color indexed="64"/>
      </top>
      <bottom style="medium">
        <color rgb="FF000000"/>
      </bottom>
      <diagonal/>
    </border>
    <border>
      <left style="thin">
        <color rgb="FF000000"/>
      </left>
      <right style="medium">
        <color indexed="64"/>
      </right>
      <top style="medium">
        <color indexed="64"/>
      </top>
      <bottom style="medium">
        <color rgb="FF000000"/>
      </bottom>
      <diagonal/>
    </border>
    <border>
      <left/>
      <right/>
      <top style="medium">
        <color indexed="64"/>
      </top>
      <bottom style="medium">
        <color rgb="FF000000"/>
      </bottom>
      <diagonal/>
    </border>
    <border>
      <left/>
      <right style="thin">
        <color rgb="FF000000"/>
      </right>
      <top style="medium">
        <color indexed="64"/>
      </top>
      <bottom style="medium">
        <color rgb="FF000000"/>
      </bottom>
      <diagonal/>
    </border>
  </borders>
  <cellStyleXfs count="1">
    <xf numFmtId="0" fontId="0" fillId="0" borderId="0"/>
  </cellStyleXfs>
  <cellXfs count="883">
    <xf numFmtId="0" fontId="0" fillId="0" borderId="0" xfId="0" applyFont="1" applyAlignment="1"/>
    <xf numFmtId="0" fontId="1" fillId="2" borderId="1" xfId="0" applyFont="1" applyFill="1" applyBorder="1" applyAlignment="1">
      <alignment wrapText="1"/>
    </xf>
    <xf numFmtId="0" fontId="1" fillId="0" borderId="0" xfId="0" applyFont="1" applyAlignment="1">
      <alignment horizontal="center" wrapText="1"/>
    </xf>
    <xf numFmtId="0" fontId="1" fillId="0" borderId="0" xfId="0" applyFont="1" applyAlignment="1">
      <alignment horizontal="left" vertical="top" wrapText="1"/>
    </xf>
    <xf numFmtId="0" fontId="2" fillId="0" borderId="0" xfId="0" applyFont="1" applyAlignment="1">
      <alignment horizontal="center" wrapText="1"/>
    </xf>
    <xf numFmtId="0" fontId="3" fillId="0" borderId="0" xfId="0" applyFont="1" applyAlignment="1">
      <alignment horizontal="center" wrapText="1"/>
    </xf>
    <xf numFmtId="0" fontId="1" fillId="0" borderId="0" xfId="0" applyFont="1" applyAlignment="1">
      <alignment wrapText="1"/>
    </xf>
    <xf numFmtId="0" fontId="4" fillId="0" borderId="0" xfId="0" applyFont="1" applyAlignment="1">
      <alignment wrapText="1"/>
    </xf>
    <xf numFmtId="0" fontId="8" fillId="0" borderId="0" xfId="0" applyFont="1" applyAlignment="1">
      <alignment wrapText="1"/>
    </xf>
    <xf numFmtId="0" fontId="1" fillId="2" borderId="8" xfId="0" applyFont="1" applyFill="1" applyBorder="1" applyAlignment="1">
      <alignment wrapText="1"/>
    </xf>
    <xf numFmtId="0" fontId="9" fillId="0" borderId="6" xfId="0" applyFont="1" applyBorder="1" applyAlignment="1">
      <alignment vertical="top" wrapText="1"/>
    </xf>
    <xf numFmtId="0" fontId="10" fillId="0" borderId="6" xfId="0" applyFont="1" applyBorder="1" applyAlignment="1">
      <alignment wrapText="1"/>
    </xf>
    <xf numFmtId="0" fontId="8" fillId="0" borderId="6" xfId="0" applyFont="1" applyBorder="1" applyAlignment="1">
      <alignment wrapText="1"/>
    </xf>
    <xf numFmtId="0" fontId="11" fillId="0" borderId="6" xfId="0" applyFont="1" applyBorder="1" applyAlignment="1">
      <alignment wrapText="1"/>
    </xf>
    <xf numFmtId="0" fontId="9" fillId="0" borderId="7" xfId="0" applyFont="1" applyBorder="1" applyAlignment="1">
      <alignment horizontal="left" vertical="top" wrapText="1"/>
    </xf>
    <xf numFmtId="0" fontId="1" fillId="2" borderId="11" xfId="0" applyFont="1" applyFill="1" applyBorder="1" applyAlignment="1">
      <alignment wrapText="1"/>
    </xf>
    <xf numFmtId="0" fontId="8" fillId="0" borderId="12" xfId="0" applyFont="1" applyBorder="1" applyAlignment="1">
      <alignment wrapText="1"/>
    </xf>
    <xf numFmtId="0" fontId="1" fillId="0" borderId="12" xfId="0" applyFont="1" applyBorder="1" applyAlignment="1">
      <alignment vertical="top" wrapText="1"/>
    </xf>
    <xf numFmtId="0" fontId="1" fillId="0" borderId="12" xfId="0" applyFont="1" applyBorder="1" applyAlignment="1">
      <alignment vertical="top" wrapText="1"/>
    </xf>
    <xf numFmtId="0" fontId="1" fillId="0" borderId="12" xfId="0" applyFont="1" applyBorder="1" applyAlignment="1">
      <alignment wrapText="1"/>
    </xf>
    <xf numFmtId="0" fontId="3" fillId="0" borderId="12" xfId="0" applyFont="1" applyBorder="1" applyAlignment="1">
      <alignment wrapText="1"/>
    </xf>
    <xf numFmtId="0" fontId="1" fillId="0" borderId="13" xfId="0" applyFont="1" applyBorder="1" applyAlignment="1">
      <alignment wrapText="1"/>
    </xf>
    <xf numFmtId="0" fontId="1" fillId="2" borderId="14" xfId="0" applyFont="1" applyFill="1" applyBorder="1" applyAlignment="1">
      <alignment wrapText="1"/>
    </xf>
    <xf numFmtId="0" fontId="1" fillId="0" borderId="15" xfId="0" applyFont="1" applyBorder="1" applyAlignment="1">
      <alignment horizontal="left" vertical="top" wrapText="1"/>
    </xf>
    <xf numFmtId="0" fontId="8" fillId="0" borderId="15" xfId="0" applyFont="1" applyBorder="1" applyAlignment="1">
      <alignment wrapText="1"/>
    </xf>
    <xf numFmtId="0" fontId="11" fillId="0" borderId="15" xfId="0" applyFont="1" applyBorder="1" applyAlignment="1">
      <alignment wrapText="1"/>
    </xf>
    <xf numFmtId="0" fontId="8" fillId="0" borderId="16" xfId="0" applyFont="1" applyBorder="1" applyAlignment="1">
      <alignment wrapText="1"/>
    </xf>
    <xf numFmtId="0" fontId="1" fillId="2" borderId="18" xfId="0" applyFont="1" applyFill="1" applyBorder="1" applyAlignment="1">
      <alignment wrapText="1"/>
    </xf>
    <xf numFmtId="0" fontId="1" fillId="2" borderId="18" xfId="0" applyFont="1" applyFill="1" applyBorder="1" applyAlignment="1">
      <alignment horizontal="left" vertical="top" wrapText="1"/>
    </xf>
    <xf numFmtId="0" fontId="8" fillId="2" borderId="18" xfId="0" applyFont="1" applyFill="1" applyBorder="1" applyAlignment="1">
      <alignment wrapText="1"/>
    </xf>
    <xf numFmtId="0" fontId="11" fillId="2" borderId="18" xfId="0" applyFont="1" applyFill="1" applyBorder="1" applyAlignment="1">
      <alignment wrapText="1"/>
    </xf>
    <xf numFmtId="0" fontId="12" fillId="2" borderId="18" xfId="0" applyFont="1" applyFill="1" applyBorder="1" applyAlignment="1">
      <alignment horizontal="left" vertical="top" wrapText="1"/>
    </xf>
    <xf numFmtId="0" fontId="1" fillId="5" borderId="18" xfId="0" applyFont="1" applyFill="1" applyBorder="1" applyAlignment="1">
      <alignment wrapText="1"/>
    </xf>
    <xf numFmtId="0" fontId="1" fillId="5" borderId="18" xfId="0" applyFont="1" applyFill="1" applyBorder="1" applyAlignment="1">
      <alignment horizontal="left" vertical="top" wrapText="1"/>
    </xf>
    <xf numFmtId="0" fontId="8" fillId="5" borderId="18" xfId="0" applyFont="1" applyFill="1" applyBorder="1" applyAlignment="1">
      <alignment wrapText="1"/>
    </xf>
    <xf numFmtId="0" fontId="11" fillId="5" borderId="18" xfId="0" applyFont="1" applyFill="1" applyBorder="1" applyAlignment="1">
      <alignment wrapText="1"/>
    </xf>
    <xf numFmtId="0" fontId="12" fillId="5" borderId="18" xfId="0" applyFont="1" applyFill="1" applyBorder="1" applyAlignment="1">
      <alignment horizontal="left" vertical="top" wrapText="1"/>
    </xf>
    <xf numFmtId="0" fontId="1" fillId="0" borderId="21" xfId="0" applyFont="1" applyBorder="1" applyAlignment="1">
      <alignment horizontal="center" vertical="top" wrapText="1"/>
    </xf>
    <xf numFmtId="0" fontId="1" fillId="2" borderId="32" xfId="0" applyFont="1" applyFill="1" applyBorder="1" applyAlignment="1">
      <alignment wrapText="1"/>
    </xf>
    <xf numFmtId="0" fontId="16" fillId="0" borderId="6" xfId="0" applyFont="1" applyBorder="1" applyAlignment="1">
      <alignment vertical="center" wrapText="1"/>
    </xf>
    <xf numFmtId="0" fontId="16" fillId="0" borderId="6" xfId="0" applyFont="1" applyBorder="1" applyAlignment="1">
      <alignment horizontal="right" vertical="center" wrapText="1"/>
    </xf>
    <xf numFmtId="0" fontId="23" fillId="0" borderId="0" xfId="0" applyFont="1" applyAlignment="1">
      <alignment horizontal="center" vertical="top" wrapText="1"/>
    </xf>
    <xf numFmtId="0" fontId="1" fillId="2" borderId="0" xfId="0" applyFont="1" applyFill="1" applyAlignment="1">
      <alignment wrapText="1"/>
    </xf>
    <xf numFmtId="0" fontId="24" fillId="2" borderId="32" xfId="0" applyFont="1" applyFill="1" applyBorder="1" applyAlignment="1">
      <alignment wrapText="1"/>
    </xf>
    <xf numFmtId="0" fontId="16" fillId="0" borderId="0" xfId="0" applyFont="1" applyAlignment="1">
      <alignment vertical="center" wrapText="1"/>
    </xf>
    <xf numFmtId="0" fontId="16" fillId="0" borderId="0" xfId="0" applyFont="1" applyAlignment="1">
      <alignment horizontal="right" vertical="center" wrapText="1"/>
    </xf>
    <xf numFmtId="0" fontId="11" fillId="0" borderId="0" xfId="0" quotePrefix="1" applyFont="1" applyAlignment="1">
      <alignment horizontal="left" vertical="center" wrapText="1"/>
    </xf>
    <xf numFmtId="0" fontId="24" fillId="2" borderId="0" xfId="0" applyFont="1" applyFill="1" applyAlignment="1">
      <alignment wrapText="1"/>
    </xf>
    <xf numFmtId="0" fontId="24" fillId="2" borderId="14" xfId="0" applyFont="1" applyFill="1" applyBorder="1" applyAlignment="1">
      <alignment wrapText="1"/>
    </xf>
    <xf numFmtId="0" fontId="16" fillId="0" borderId="15" xfId="0" applyFont="1" applyBorder="1" applyAlignment="1">
      <alignment horizontal="right" vertical="center" wrapText="1"/>
    </xf>
    <xf numFmtId="9" fontId="8" fillId="0" borderId="15" xfId="0" applyNumberFormat="1" applyFont="1" applyBorder="1" applyAlignment="1">
      <alignment horizontal="center" wrapText="1"/>
    </xf>
    <xf numFmtId="0" fontId="24" fillId="2" borderId="33" xfId="0" applyFont="1" applyFill="1" applyBorder="1" applyAlignment="1">
      <alignment wrapText="1"/>
    </xf>
    <xf numFmtId="0" fontId="23" fillId="0" borderId="15" xfId="0" applyFont="1" applyBorder="1" applyAlignment="1">
      <alignment horizontal="center" vertical="top" wrapText="1"/>
    </xf>
    <xf numFmtId="0" fontId="24" fillId="2" borderId="15" xfId="0" applyFont="1" applyFill="1" applyBorder="1" applyAlignment="1">
      <alignment wrapText="1"/>
    </xf>
    <xf numFmtId="0" fontId="24" fillId="2" borderId="34" xfId="0" applyFont="1" applyFill="1" applyBorder="1" applyAlignment="1">
      <alignment wrapText="1"/>
    </xf>
    <xf numFmtId="0" fontId="24" fillId="2" borderId="18" xfId="0" applyFont="1" applyFill="1" applyBorder="1" applyAlignment="1">
      <alignment wrapText="1"/>
    </xf>
    <xf numFmtId="0" fontId="24" fillId="0" borderId="0" xfId="0" applyFont="1" applyAlignment="1">
      <alignment wrapText="1"/>
    </xf>
    <xf numFmtId="9" fontId="16" fillId="0" borderId="0" xfId="0" applyNumberFormat="1" applyFont="1" applyAlignment="1">
      <alignment horizontal="center" vertical="center" wrapText="1"/>
    </xf>
    <xf numFmtId="0" fontId="11" fillId="0" borderId="0" xfId="0" applyFont="1" applyAlignment="1">
      <alignment wrapText="1"/>
    </xf>
    <xf numFmtId="0" fontId="24" fillId="5" borderId="18" xfId="0" applyFont="1" applyFill="1" applyBorder="1" applyAlignment="1">
      <alignment wrapText="1"/>
    </xf>
    <xf numFmtId="0" fontId="16" fillId="5" borderId="18" xfId="0" applyFont="1" applyFill="1" applyBorder="1" applyAlignment="1">
      <alignment horizontal="right" vertical="center" wrapText="1"/>
    </xf>
    <xf numFmtId="0" fontId="25" fillId="5" borderId="18" xfId="0" applyFont="1" applyFill="1" applyBorder="1" applyAlignment="1">
      <alignment horizontal="left" vertical="top" wrapText="1"/>
    </xf>
    <xf numFmtId="0" fontId="23" fillId="5" borderId="18" xfId="0" applyFont="1" applyFill="1" applyBorder="1" applyAlignment="1">
      <alignment horizontal="center" vertical="top" wrapText="1"/>
    </xf>
    <xf numFmtId="0" fontId="24" fillId="2" borderId="18" xfId="0" applyFont="1" applyFill="1" applyBorder="1" applyAlignment="1">
      <alignment vertical="top" wrapText="1"/>
    </xf>
    <xf numFmtId="0" fontId="24" fillId="0" borderId="0" xfId="0" applyFont="1" applyAlignment="1">
      <alignment vertical="top" wrapText="1"/>
    </xf>
    <xf numFmtId="0" fontId="26" fillId="5" borderId="18" xfId="0" applyFont="1" applyFill="1" applyBorder="1" applyAlignment="1">
      <alignment horizontal="left" vertical="top" wrapText="1"/>
    </xf>
    <xf numFmtId="0" fontId="21" fillId="11" borderId="38" xfId="0" applyFont="1" applyFill="1" applyBorder="1" applyAlignment="1">
      <alignment horizontal="left" vertical="top" wrapText="1"/>
    </xf>
    <xf numFmtId="0" fontId="1" fillId="11" borderId="39" xfId="0" applyFont="1" applyFill="1" applyBorder="1" applyAlignment="1">
      <alignment vertical="top" wrapText="1"/>
    </xf>
    <xf numFmtId="0" fontId="19" fillId="11" borderId="39" xfId="0" applyFont="1" applyFill="1" applyBorder="1" applyAlignment="1">
      <alignment horizontal="center" vertical="center" wrapText="1"/>
    </xf>
    <xf numFmtId="0" fontId="27" fillId="11" borderId="39" xfId="0" applyFont="1" applyFill="1" applyBorder="1" applyAlignment="1">
      <alignment horizontal="center" vertical="center" wrapText="1"/>
    </xf>
    <xf numFmtId="9" fontId="20" fillId="11" borderId="39" xfId="0" applyNumberFormat="1" applyFont="1" applyFill="1" applyBorder="1" applyAlignment="1">
      <alignment horizontal="center" vertical="center" wrapText="1"/>
    </xf>
    <xf numFmtId="0" fontId="8" fillId="11" borderId="40" xfId="0" applyFont="1" applyFill="1" applyBorder="1" applyAlignment="1">
      <alignment vertical="top" wrapText="1"/>
    </xf>
    <xf numFmtId="0" fontId="8" fillId="11" borderId="41" xfId="0" applyFont="1" applyFill="1" applyBorder="1" applyAlignment="1">
      <alignment vertical="top" wrapText="1"/>
    </xf>
    <xf numFmtId="0" fontId="21" fillId="11" borderId="45" xfId="0" applyFont="1" applyFill="1" applyBorder="1" applyAlignment="1">
      <alignment horizontal="left" vertical="top" wrapText="1"/>
    </xf>
    <xf numFmtId="0" fontId="1" fillId="11" borderId="21" xfId="0" applyFont="1" applyFill="1" applyBorder="1" applyAlignment="1">
      <alignment vertical="top" wrapText="1"/>
    </xf>
    <xf numFmtId="0" fontId="19" fillId="11" borderId="46" xfId="0" applyFont="1" applyFill="1" applyBorder="1" applyAlignment="1">
      <alignment horizontal="center" vertical="center" wrapText="1"/>
    </xf>
    <xf numFmtId="0" fontId="27" fillId="11" borderId="46" xfId="0" applyFont="1" applyFill="1" applyBorder="1" applyAlignment="1">
      <alignment horizontal="center" vertical="center" wrapText="1"/>
    </xf>
    <xf numFmtId="9" fontId="20" fillId="11" borderId="46" xfId="0" applyNumberFormat="1" applyFont="1" applyFill="1" applyBorder="1" applyAlignment="1">
      <alignment horizontal="center" vertical="center" wrapText="1"/>
    </xf>
    <xf numFmtId="0" fontId="8" fillId="11" borderId="47" xfId="0" applyFont="1" applyFill="1" applyBorder="1" applyAlignment="1">
      <alignment vertical="top" wrapText="1"/>
    </xf>
    <xf numFmtId="0" fontId="8" fillId="11" borderId="48" xfId="0" applyFont="1" applyFill="1" applyBorder="1" applyAlignment="1">
      <alignment vertical="top" wrapText="1"/>
    </xf>
    <xf numFmtId="0" fontId="21" fillId="2" borderId="49" xfId="0" applyFont="1" applyFill="1" applyBorder="1" applyAlignment="1">
      <alignment horizontal="left" vertical="top" wrapText="1"/>
    </xf>
    <xf numFmtId="0" fontId="1" fillId="0" borderId="39" xfId="0" applyFont="1" applyBorder="1" applyAlignment="1">
      <alignment vertical="top" wrapText="1"/>
    </xf>
    <xf numFmtId="10" fontId="3" fillId="11" borderId="39" xfId="0" applyNumberFormat="1" applyFont="1" applyFill="1" applyBorder="1" applyAlignment="1">
      <alignment horizontal="center" vertical="center" wrapText="1"/>
    </xf>
    <xf numFmtId="0" fontId="19" fillId="0" borderId="39" xfId="0" applyFont="1" applyBorder="1" applyAlignment="1">
      <alignment vertical="top" wrapText="1"/>
    </xf>
    <xf numFmtId="0" fontId="8" fillId="2" borderId="39" xfId="0" applyFont="1" applyFill="1" applyBorder="1" applyAlignment="1">
      <alignment vertical="top" wrapText="1"/>
    </xf>
    <xf numFmtId="0" fontId="8" fillId="2" borderId="41" xfId="0" applyFont="1" applyFill="1" applyBorder="1" applyAlignment="1">
      <alignment vertical="top" wrapText="1"/>
    </xf>
    <xf numFmtId="0" fontId="8" fillId="2" borderId="41" xfId="0" applyFont="1" applyFill="1" applyBorder="1" applyAlignment="1">
      <alignment vertical="top" wrapText="1"/>
    </xf>
    <xf numFmtId="0" fontId="21" fillId="2" borderId="51" xfId="0" applyFont="1" applyFill="1" applyBorder="1" applyAlignment="1">
      <alignment horizontal="left" vertical="top" wrapText="1"/>
    </xf>
    <xf numFmtId="0" fontId="1" fillId="0" borderId="21" xfId="0" applyFont="1" applyBorder="1" applyAlignment="1">
      <alignment vertical="top" wrapText="1"/>
    </xf>
    <xf numFmtId="10" fontId="3" fillId="11" borderId="21" xfId="0" applyNumberFormat="1" applyFont="1" applyFill="1" applyBorder="1" applyAlignment="1">
      <alignment horizontal="center" vertical="center" wrapText="1"/>
    </xf>
    <xf numFmtId="0" fontId="8" fillId="0" borderId="21" xfId="0" applyFont="1" applyBorder="1" applyAlignment="1">
      <alignment vertical="top" wrapText="1"/>
    </xf>
    <xf numFmtId="0" fontId="8" fillId="2" borderId="21" xfId="0" applyFont="1" applyFill="1" applyBorder="1" applyAlignment="1">
      <alignment vertical="top" wrapText="1"/>
    </xf>
    <xf numFmtId="0" fontId="8" fillId="2" borderId="52" xfId="0" applyFont="1" applyFill="1" applyBorder="1" applyAlignment="1">
      <alignment vertical="top" wrapText="1"/>
    </xf>
    <xf numFmtId="164" fontId="3" fillId="11" borderId="21" xfId="0" applyNumberFormat="1" applyFont="1" applyFill="1" applyBorder="1" applyAlignment="1">
      <alignment horizontal="center" vertical="center" wrapText="1"/>
    </xf>
    <xf numFmtId="0" fontId="8" fillId="2" borderId="21" xfId="0" applyFont="1" applyFill="1" applyBorder="1" applyAlignment="1">
      <alignment vertical="top" wrapText="1"/>
    </xf>
    <xf numFmtId="0" fontId="1" fillId="0" borderId="21" xfId="0" applyFont="1" applyBorder="1" applyAlignment="1">
      <alignment vertical="top" wrapText="1"/>
    </xf>
    <xf numFmtId="0" fontId="19" fillId="0" borderId="21" xfId="0" applyFont="1" applyBorder="1" applyAlignment="1">
      <alignment vertical="top" wrapText="1"/>
    </xf>
    <xf numFmtId="0" fontId="8" fillId="2" borderId="52" xfId="0" applyFont="1" applyFill="1" applyBorder="1" applyAlignment="1">
      <alignment vertical="top" wrapText="1"/>
    </xf>
    <xf numFmtId="0" fontId="21" fillId="2" borderId="54" xfId="0" applyFont="1" applyFill="1" applyBorder="1" applyAlignment="1">
      <alignment horizontal="left" vertical="top" wrapText="1"/>
    </xf>
    <xf numFmtId="0" fontId="1" fillId="0" borderId="55" xfId="0" applyFont="1" applyBorder="1" applyAlignment="1">
      <alignment vertical="top" wrapText="1"/>
    </xf>
    <xf numFmtId="164" fontId="3" fillId="11" borderId="55" xfId="0" applyNumberFormat="1" applyFont="1" applyFill="1" applyBorder="1" applyAlignment="1">
      <alignment horizontal="center" vertical="center" wrapText="1"/>
    </xf>
    <xf numFmtId="0" fontId="1" fillId="2" borderId="55" xfId="0" applyFont="1" applyFill="1" applyBorder="1" applyAlignment="1">
      <alignment vertical="top" wrapText="1"/>
    </xf>
    <xf numFmtId="0" fontId="8" fillId="2" borderId="56" xfId="0" applyFont="1" applyFill="1" applyBorder="1" applyAlignment="1">
      <alignment vertical="top" wrapText="1"/>
    </xf>
    <xf numFmtId="0" fontId="1" fillId="0" borderId="39" xfId="0" applyFont="1" applyBorder="1" applyAlignment="1">
      <alignment vertical="top" wrapText="1"/>
    </xf>
    <xf numFmtId="9" fontId="3" fillId="11" borderId="39" xfId="0" applyNumberFormat="1" applyFont="1" applyFill="1" applyBorder="1" applyAlignment="1">
      <alignment horizontal="center" vertical="center" wrapText="1"/>
    </xf>
    <xf numFmtId="0" fontId="8" fillId="0" borderId="39" xfId="0" applyFont="1" applyBorder="1" applyAlignment="1">
      <alignment vertical="top" wrapText="1"/>
    </xf>
    <xf numFmtId="0" fontId="8" fillId="2" borderId="39" xfId="0" applyFont="1" applyFill="1" applyBorder="1" applyAlignment="1">
      <alignment vertical="top" wrapText="1"/>
    </xf>
    <xf numFmtId="9" fontId="3" fillId="11" borderId="21" xfId="0" applyNumberFormat="1" applyFont="1" applyFill="1" applyBorder="1" applyAlignment="1">
      <alignment horizontal="center" vertical="center" wrapText="1"/>
    </xf>
    <xf numFmtId="0" fontId="2" fillId="2" borderId="52" xfId="0" applyFont="1" applyFill="1" applyBorder="1" applyAlignment="1">
      <alignment vertical="top" wrapText="1"/>
    </xf>
    <xf numFmtId="0" fontId="1" fillId="0" borderId="55" xfId="0" applyFont="1" applyBorder="1" applyAlignment="1">
      <alignment vertical="top" wrapText="1"/>
    </xf>
    <xf numFmtId="9" fontId="3" fillId="11" borderId="55" xfId="0" applyNumberFormat="1" applyFont="1" applyFill="1" applyBorder="1" applyAlignment="1">
      <alignment horizontal="center" vertical="center" wrapText="1"/>
    </xf>
    <xf numFmtId="0" fontId="2" fillId="2" borderId="58" xfId="0" applyFont="1" applyFill="1" applyBorder="1" applyAlignment="1">
      <alignment vertical="top" wrapText="1"/>
    </xf>
    <xf numFmtId="0" fontId="1" fillId="2" borderId="21" xfId="0" applyFont="1" applyFill="1" applyBorder="1" applyAlignment="1">
      <alignment vertical="top" wrapText="1"/>
    </xf>
    <xf numFmtId="0" fontId="8" fillId="0" borderId="55" xfId="0" applyFont="1" applyBorder="1" applyAlignment="1">
      <alignment vertical="top" wrapText="1"/>
    </xf>
    <xf numFmtId="0" fontId="17" fillId="2" borderId="60" xfId="0" applyFont="1" applyFill="1" applyBorder="1" applyAlignment="1">
      <alignment horizontal="center" vertical="center" textRotation="90" wrapText="1"/>
    </xf>
    <xf numFmtId="0" fontId="21" fillId="2" borderId="61" xfId="0" applyFont="1" applyFill="1" applyBorder="1" applyAlignment="1">
      <alignment horizontal="left" vertical="top" wrapText="1"/>
    </xf>
    <xf numFmtId="0" fontId="1" fillId="0" borderId="62" xfId="0" applyFont="1" applyBorder="1" applyAlignment="1">
      <alignment vertical="top" wrapText="1"/>
    </xf>
    <xf numFmtId="9" fontId="3" fillId="11" borderId="63" xfId="0" applyNumberFormat="1" applyFont="1" applyFill="1" applyBorder="1" applyAlignment="1">
      <alignment horizontal="center" vertical="center" wrapText="1"/>
    </xf>
    <xf numFmtId="0" fontId="8" fillId="0" borderId="62" xfId="0" applyFont="1" applyBorder="1" applyAlignment="1">
      <alignment vertical="top" wrapText="1"/>
    </xf>
    <xf numFmtId="0" fontId="1" fillId="2" borderId="63" xfId="0" applyFont="1" applyFill="1" applyBorder="1" applyAlignment="1">
      <alignment vertical="top" wrapText="1"/>
    </xf>
    <xf numFmtId="0" fontId="8" fillId="2" borderId="64" xfId="0" applyFont="1" applyFill="1" applyBorder="1" applyAlignment="1">
      <alignment vertical="top" wrapText="1"/>
    </xf>
    <xf numFmtId="0" fontId="18" fillId="2" borderId="32" xfId="0" applyFont="1" applyFill="1" applyBorder="1" applyAlignment="1">
      <alignment horizontal="center" vertical="center" textRotation="90" wrapText="1"/>
    </xf>
    <xf numFmtId="0" fontId="17" fillId="2" borderId="18" xfId="0" applyFont="1" applyFill="1" applyBorder="1" applyAlignment="1">
      <alignment horizontal="center" vertical="center" textRotation="90" wrapText="1"/>
    </xf>
    <xf numFmtId="0" fontId="21" fillId="2" borderId="18" xfId="0" applyFont="1" applyFill="1" applyBorder="1" applyAlignment="1">
      <alignment horizontal="left" vertical="top" wrapText="1"/>
    </xf>
    <xf numFmtId="0" fontId="1" fillId="2" borderId="18" xfId="0" applyFont="1" applyFill="1" applyBorder="1" applyAlignment="1">
      <alignment vertical="top" wrapText="1"/>
    </xf>
    <xf numFmtId="0" fontId="18" fillId="2" borderId="18" xfId="0" applyFont="1" applyFill="1" applyBorder="1" applyAlignment="1">
      <alignment horizontal="center" vertical="center" wrapText="1"/>
    </xf>
    <xf numFmtId="0" fontId="8" fillId="2" borderId="18" xfId="0" applyFont="1" applyFill="1" applyBorder="1" applyAlignment="1">
      <alignment vertical="top" wrapText="1"/>
    </xf>
    <xf numFmtId="0" fontId="8" fillId="2" borderId="35" xfId="0" applyFont="1" applyFill="1" applyBorder="1" applyAlignment="1">
      <alignment vertical="top" wrapText="1"/>
    </xf>
    <xf numFmtId="0" fontId="18" fillId="2" borderId="14" xfId="0" applyFont="1" applyFill="1" applyBorder="1" applyAlignment="1">
      <alignment horizontal="center" vertical="center" textRotation="90" wrapText="1"/>
    </xf>
    <xf numFmtId="0" fontId="17" fillId="2" borderId="33" xfId="0" applyFont="1" applyFill="1" applyBorder="1" applyAlignment="1">
      <alignment horizontal="center" vertical="center" textRotation="90" wrapText="1"/>
    </xf>
    <xf numFmtId="0" fontId="21" fillId="2" borderId="33" xfId="0" applyFont="1" applyFill="1" applyBorder="1" applyAlignment="1">
      <alignment horizontal="left" vertical="top" wrapText="1"/>
    </xf>
    <xf numFmtId="9" fontId="16" fillId="0" borderId="15" xfId="0" applyNumberFormat="1" applyFont="1" applyBorder="1" applyAlignment="1">
      <alignment horizontal="center" vertical="center" wrapText="1"/>
    </xf>
    <xf numFmtId="0" fontId="11" fillId="2" borderId="33" xfId="0" applyFont="1" applyFill="1" applyBorder="1" applyAlignment="1">
      <alignment wrapText="1"/>
    </xf>
    <xf numFmtId="0" fontId="8" fillId="2" borderId="33" xfId="0" applyFont="1" applyFill="1" applyBorder="1" applyAlignment="1">
      <alignment vertical="top" wrapText="1"/>
    </xf>
    <xf numFmtId="0" fontId="8" fillId="2" borderId="65" xfId="0" applyFont="1" applyFill="1" applyBorder="1" applyAlignment="1">
      <alignment vertical="top" wrapText="1"/>
    </xf>
    <xf numFmtId="0" fontId="8" fillId="2" borderId="34" xfId="0" applyFont="1" applyFill="1" applyBorder="1" applyAlignment="1">
      <alignment vertical="top" wrapText="1"/>
    </xf>
    <xf numFmtId="0" fontId="18" fillId="5" borderId="18" xfId="0" applyFont="1" applyFill="1" applyBorder="1" applyAlignment="1">
      <alignment horizontal="center" vertical="center" textRotation="90" wrapText="1"/>
    </xf>
    <xf numFmtId="0" fontId="17" fillId="5" borderId="18" xfId="0" applyFont="1" applyFill="1" applyBorder="1" applyAlignment="1">
      <alignment horizontal="center" vertical="center" textRotation="90" wrapText="1"/>
    </xf>
    <xf numFmtId="0" fontId="21" fillId="5" borderId="18" xfId="0" applyFont="1" applyFill="1" applyBorder="1" applyAlignment="1">
      <alignment horizontal="left" vertical="top" wrapText="1"/>
    </xf>
    <xf numFmtId="0" fontId="1" fillId="5" borderId="18" xfId="0" applyFont="1" applyFill="1" applyBorder="1" applyAlignment="1">
      <alignment vertical="top" wrapText="1"/>
    </xf>
    <xf numFmtId="0" fontId="18" fillId="5" borderId="18" xfId="0" applyFont="1" applyFill="1" applyBorder="1" applyAlignment="1">
      <alignment horizontal="center" vertical="center" wrapText="1"/>
    </xf>
    <xf numFmtId="0" fontId="8" fillId="5" borderId="18" xfId="0" applyFont="1" applyFill="1" applyBorder="1" applyAlignment="1">
      <alignment vertical="top" wrapText="1"/>
    </xf>
    <xf numFmtId="0" fontId="21" fillId="2" borderId="67" xfId="0" applyFont="1" applyFill="1" applyBorder="1" applyAlignment="1">
      <alignment horizontal="left" vertical="top" wrapText="1"/>
    </xf>
    <xf numFmtId="0" fontId="18" fillId="13" borderId="39" xfId="0" applyFont="1" applyFill="1" applyBorder="1" applyAlignment="1">
      <alignment horizontal="center" vertical="center" wrapText="1"/>
    </xf>
    <xf numFmtId="0" fontId="1" fillId="2" borderId="39" xfId="0" applyFont="1" applyFill="1" applyBorder="1" applyAlignment="1">
      <alignment vertical="top" wrapText="1"/>
    </xf>
    <xf numFmtId="0" fontId="18" fillId="2" borderId="39" xfId="0" applyFont="1" applyFill="1" applyBorder="1" applyAlignment="1">
      <alignment horizontal="center" vertical="center" wrapText="1"/>
    </xf>
    <xf numFmtId="0" fontId="21" fillId="2" borderId="11" xfId="0" applyFont="1" applyFill="1" applyBorder="1" applyAlignment="1">
      <alignment horizontal="left" vertical="top" wrapText="1"/>
    </xf>
    <xf numFmtId="0" fontId="18" fillId="13" borderId="21" xfId="0" applyFont="1" applyFill="1" applyBorder="1" applyAlignment="1">
      <alignment horizontal="center" vertical="center" wrapText="1"/>
    </xf>
    <xf numFmtId="0" fontId="21" fillId="2" borderId="70" xfId="0" applyFont="1" applyFill="1" applyBorder="1" applyAlignment="1">
      <alignment horizontal="left" vertical="top" wrapText="1"/>
    </xf>
    <xf numFmtId="0" fontId="18" fillId="13" borderId="55" xfId="0" applyFont="1" applyFill="1" applyBorder="1" applyAlignment="1">
      <alignment horizontal="center" vertical="center" wrapText="1"/>
    </xf>
    <xf numFmtId="0" fontId="1" fillId="2" borderId="55" xfId="0" applyFont="1" applyFill="1" applyBorder="1" applyAlignment="1">
      <alignment vertical="top" wrapText="1"/>
    </xf>
    <xf numFmtId="0" fontId="18" fillId="2" borderId="21" xfId="0" applyFont="1" applyFill="1" applyBorder="1" applyAlignment="1">
      <alignment horizontal="center" vertical="center" wrapText="1"/>
    </xf>
    <xf numFmtId="0" fontId="21" fillId="2" borderId="71" xfId="0" applyFont="1" applyFill="1" applyBorder="1" applyAlignment="1">
      <alignment horizontal="left" vertical="top" wrapText="1"/>
    </xf>
    <xf numFmtId="0" fontId="1" fillId="0" borderId="72" xfId="0" applyFont="1" applyBorder="1" applyAlignment="1">
      <alignment vertical="top" wrapText="1"/>
    </xf>
    <xf numFmtId="0" fontId="18" fillId="13" borderId="46" xfId="0" applyFont="1" applyFill="1" applyBorder="1" applyAlignment="1">
      <alignment horizontal="center" vertical="center" wrapText="1"/>
    </xf>
    <xf numFmtId="0" fontId="1" fillId="2" borderId="46" xfId="0" applyFont="1" applyFill="1" applyBorder="1" applyAlignment="1">
      <alignment vertical="top" wrapText="1"/>
    </xf>
    <xf numFmtId="0" fontId="8" fillId="2" borderId="73" xfId="0" applyFont="1" applyFill="1" applyBorder="1" applyAlignment="1">
      <alignment vertical="top" wrapText="1"/>
    </xf>
    <xf numFmtId="0" fontId="21" fillId="2" borderId="75" xfId="0" applyFont="1" applyFill="1" applyBorder="1" applyAlignment="1">
      <alignment horizontal="left" vertical="top" wrapText="1"/>
    </xf>
    <xf numFmtId="0" fontId="19" fillId="13" borderId="21" xfId="0" applyFont="1" applyFill="1" applyBorder="1" applyAlignment="1">
      <alignment horizontal="center" vertical="center" wrapText="1"/>
    </xf>
    <xf numFmtId="0" fontId="18" fillId="2" borderId="21" xfId="0" applyFont="1" applyFill="1" applyBorder="1" applyAlignment="1">
      <alignment vertical="top" wrapText="1"/>
    </xf>
    <xf numFmtId="0" fontId="21" fillId="2" borderId="77" xfId="0" applyFont="1" applyFill="1" applyBorder="1" applyAlignment="1">
      <alignment horizontal="left" vertical="top" wrapText="1"/>
    </xf>
    <xf numFmtId="0" fontId="18" fillId="13" borderId="55" xfId="0" applyFont="1" applyFill="1" applyBorder="1" applyAlignment="1">
      <alignment horizontal="center" vertical="center" wrapText="1"/>
    </xf>
    <xf numFmtId="0" fontId="18" fillId="2" borderId="55" xfId="0" applyFont="1" applyFill="1" applyBorder="1" applyAlignment="1">
      <alignment horizontal="center" vertical="center" wrapText="1"/>
    </xf>
    <xf numFmtId="0" fontId="17" fillId="2" borderId="32" xfId="0" applyFont="1" applyFill="1" applyBorder="1" applyAlignment="1">
      <alignment horizontal="center" vertical="center" textRotation="90" wrapText="1"/>
    </xf>
    <xf numFmtId="0" fontId="18" fillId="0" borderId="60" xfId="0" applyFont="1" applyBorder="1" applyAlignment="1">
      <alignment horizontal="center" vertical="center" wrapText="1"/>
    </xf>
    <xf numFmtId="1" fontId="17" fillId="9" borderId="60" xfId="0" applyNumberFormat="1" applyFont="1" applyFill="1" applyBorder="1" applyAlignment="1">
      <alignment horizontal="center" vertical="center" wrapText="1"/>
    </xf>
    <xf numFmtId="0" fontId="17" fillId="2" borderId="14" xfId="0" applyFont="1" applyFill="1" applyBorder="1" applyAlignment="1">
      <alignment horizontal="center" vertical="center" textRotation="90" wrapText="1"/>
    </xf>
    <xf numFmtId="0" fontId="1" fillId="2" borderId="33" xfId="0" applyFont="1" applyFill="1" applyBorder="1" applyAlignment="1">
      <alignment vertical="top" wrapText="1"/>
    </xf>
    <xf numFmtId="0" fontId="15" fillId="14" borderId="83" xfId="0" applyFont="1" applyFill="1" applyBorder="1" applyAlignment="1">
      <alignment horizontal="center" vertical="center" wrapText="1" readingOrder="1"/>
    </xf>
    <xf numFmtId="0" fontId="17" fillId="14" borderId="83" xfId="0" applyFont="1" applyFill="1" applyBorder="1" applyAlignment="1">
      <alignment horizontal="center" vertical="center" wrapText="1"/>
    </xf>
    <xf numFmtId="0" fontId="15" fillId="14" borderId="83" xfId="0" applyFont="1" applyFill="1" applyBorder="1" applyAlignment="1">
      <alignment horizontal="center" vertical="center" wrapText="1"/>
    </xf>
    <xf numFmtId="0" fontId="15" fillId="14" borderId="81" xfId="0" applyFont="1" applyFill="1" applyBorder="1" applyAlignment="1">
      <alignment horizontal="center" vertical="center" wrapText="1"/>
    </xf>
    <xf numFmtId="0" fontId="18" fillId="14" borderId="39" xfId="0" applyFont="1" applyFill="1" applyBorder="1" applyAlignment="1">
      <alignment horizontal="center" vertical="center" wrapText="1"/>
    </xf>
    <xf numFmtId="9" fontId="3" fillId="14" borderId="39" xfId="0" applyNumberFormat="1" applyFont="1" applyFill="1" applyBorder="1" applyAlignment="1">
      <alignment horizontal="center" vertical="center" wrapText="1"/>
    </xf>
    <xf numFmtId="0" fontId="18" fillId="14" borderId="21" xfId="0" applyFont="1" applyFill="1" applyBorder="1" applyAlignment="1">
      <alignment horizontal="center" vertical="center" wrapText="1"/>
    </xf>
    <xf numFmtId="9" fontId="3" fillId="14" borderId="21" xfId="0" applyNumberFormat="1" applyFont="1" applyFill="1" applyBorder="1" applyAlignment="1">
      <alignment horizontal="center" vertical="center" wrapText="1"/>
    </xf>
    <xf numFmtId="0" fontId="28" fillId="2" borderId="21" xfId="0" applyFont="1" applyFill="1" applyBorder="1" applyAlignment="1">
      <alignment vertical="top" wrapText="1"/>
    </xf>
    <xf numFmtId="0" fontId="18" fillId="14" borderId="55" xfId="0" applyFont="1" applyFill="1" applyBorder="1" applyAlignment="1">
      <alignment horizontal="center" vertical="center" wrapText="1"/>
    </xf>
    <xf numFmtId="9" fontId="3" fillId="14" borderId="55" xfId="0" applyNumberFormat="1" applyFont="1" applyFill="1" applyBorder="1" applyAlignment="1">
      <alignment horizontal="center" vertical="center" wrapText="1"/>
    </xf>
    <xf numFmtId="0" fontId="29" fillId="2" borderId="55" xfId="0" applyFont="1" applyFill="1" applyBorder="1" applyAlignment="1">
      <alignment vertical="top" wrapText="1"/>
    </xf>
    <xf numFmtId="0" fontId="8" fillId="0" borderId="21" xfId="0" applyFont="1" applyBorder="1" applyAlignment="1">
      <alignment vertical="top" wrapText="1"/>
    </xf>
    <xf numFmtId="0" fontId="19" fillId="14" borderId="21" xfId="0" applyFont="1" applyFill="1" applyBorder="1" applyAlignment="1">
      <alignment horizontal="center" vertical="center" wrapText="1"/>
    </xf>
    <xf numFmtId="0" fontId="29" fillId="2" borderId="21" xfId="0" applyFont="1" applyFill="1" applyBorder="1" applyAlignment="1">
      <alignment vertical="top" wrapText="1"/>
    </xf>
    <xf numFmtId="0" fontId="28" fillId="2" borderId="55" xfId="0" applyFont="1" applyFill="1" applyBorder="1" applyAlignment="1">
      <alignment vertical="top" wrapText="1"/>
    </xf>
    <xf numFmtId="0" fontId="8" fillId="2" borderId="55" xfId="0" applyFont="1" applyFill="1" applyBorder="1" applyAlignment="1">
      <alignment vertical="top" wrapText="1"/>
    </xf>
    <xf numFmtId="0" fontId="15" fillId="15" borderId="27" xfId="0" applyFont="1" applyFill="1" applyBorder="1" applyAlignment="1">
      <alignment horizontal="center" vertical="center" wrapText="1" readingOrder="1"/>
    </xf>
    <xf numFmtId="0" fontId="18" fillId="15" borderId="46" xfId="0" applyFont="1" applyFill="1" applyBorder="1" applyAlignment="1">
      <alignment horizontal="center" vertical="center" wrapText="1"/>
    </xf>
    <xf numFmtId="9" fontId="3" fillId="15" borderId="39" xfId="0" applyNumberFormat="1" applyFont="1" applyFill="1" applyBorder="1" applyAlignment="1">
      <alignment horizontal="center" vertical="center" wrapText="1"/>
    </xf>
    <xf numFmtId="0" fontId="30" fillId="2" borderId="41" xfId="0" applyFont="1" applyFill="1" applyBorder="1" applyAlignment="1">
      <alignment vertical="top" wrapText="1"/>
    </xf>
    <xf numFmtId="0" fontId="18" fillId="15" borderId="21" xfId="0" applyFont="1" applyFill="1" applyBorder="1" applyAlignment="1">
      <alignment horizontal="center" vertical="center" wrapText="1"/>
    </xf>
    <xf numFmtId="9" fontId="3" fillId="15" borderId="21" xfId="0" applyNumberFormat="1" applyFont="1" applyFill="1" applyBorder="1" applyAlignment="1">
      <alignment horizontal="center" vertical="center" wrapText="1"/>
    </xf>
    <xf numFmtId="0" fontId="30" fillId="2" borderId="52" xfId="0" applyFont="1" applyFill="1" applyBorder="1" applyAlignment="1">
      <alignment vertical="top" wrapText="1"/>
    </xf>
    <xf numFmtId="9" fontId="3" fillId="15" borderId="55" xfId="0" applyNumberFormat="1" applyFont="1" applyFill="1" applyBorder="1" applyAlignment="1">
      <alignment horizontal="center" vertical="center" wrapText="1"/>
    </xf>
    <xf numFmtId="0" fontId="18" fillId="15" borderId="55" xfId="0" applyFont="1" applyFill="1" applyBorder="1" applyAlignment="1">
      <alignment horizontal="center" vertical="center" wrapText="1"/>
    </xf>
    <xf numFmtId="0" fontId="30" fillId="2" borderId="56" xfId="0" applyFont="1" applyFill="1" applyBorder="1" applyAlignment="1">
      <alignment vertical="top" wrapText="1"/>
    </xf>
    <xf numFmtId="0" fontId="3" fillId="2" borderId="18" xfId="0" applyFont="1" applyFill="1" applyBorder="1" applyAlignment="1">
      <alignment wrapText="1"/>
    </xf>
    <xf numFmtId="0" fontId="21" fillId="2" borderId="39" xfId="0" applyFont="1" applyFill="1" applyBorder="1" applyAlignment="1">
      <alignment horizontal="left" vertical="top" wrapText="1"/>
    </xf>
    <xf numFmtId="0" fontId="18" fillId="16" borderId="39" xfId="0" applyFont="1" applyFill="1" applyBorder="1" applyAlignment="1">
      <alignment horizontal="center" wrapText="1"/>
    </xf>
    <xf numFmtId="0" fontId="18" fillId="2" borderId="39" xfId="0" applyFont="1" applyFill="1" applyBorder="1" applyAlignment="1">
      <alignment vertical="top" wrapText="1"/>
    </xf>
    <xf numFmtId="0" fontId="1" fillId="2" borderId="39" xfId="0" applyFont="1" applyFill="1" applyBorder="1" applyAlignment="1">
      <alignment vertical="top" wrapText="1"/>
    </xf>
    <xf numFmtId="0" fontId="21" fillId="2" borderId="21" xfId="0" applyFont="1" applyFill="1" applyBorder="1" applyAlignment="1">
      <alignment horizontal="left" vertical="top" wrapText="1"/>
    </xf>
    <xf numFmtId="0" fontId="18" fillId="16" borderId="21" xfId="0" applyFont="1" applyFill="1" applyBorder="1" applyAlignment="1">
      <alignment horizontal="center" wrapText="1"/>
    </xf>
    <xf numFmtId="0" fontId="17" fillId="2" borderId="21" xfId="0" applyFont="1" applyFill="1" applyBorder="1" applyAlignment="1">
      <alignment vertical="top" wrapText="1"/>
    </xf>
    <xf numFmtId="0" fontId="21" fillId="2" borderId="55" xfId="0" applyFont="1" applyFill="1" applyBorder="1" applyAlignment="1">
      <alignment horizontal="left" vertical="top" wrapText="1"/>
    </xf>
    <xf numFmtId="0" fontId="18" fillId="16" borderId="55" xfId="0" applyFont="1" applyFill="1" applyBorder="1" applyAlignment="1">
      <alignment horizontal="center" wrapText="1"/>
    </xf>
    <xf numFmtId="0" fontId="35" fillId="2" borderId="39" xfId="0" applyFont="1" applyFill="1" applyBorder="1" applyAlignment="1">
      <alignment vertical="top" wrapText="1"/>
    </xf>
    <xf numFmtId="0" fontId="35" fillId="2" borderId="21" xfId="0" applyFont="1" applyFill="1" applyBorder="1" applyAlignment="1">
      <alignment vertical="top" wrapText="1"/>
    </xf>
    <xf numFmtId="0" fontId="2" fillId="2" borderId="21" xfId="0" applyFont="1" applyFill="1" applyBorder="1" applyAlignment="1">
      <alignment vertical="top" wrapText="1"/>
    </xf>
    <xf numFmtId="0" fontId="35" fillId="2" borderId="55" xfId="0" applyFont="1" applyFill="1" applyBorder="1" applyAlignment="1">
      <alignment vertical="top" wrapText="1"/>
    </xf>
    <xf numFmtId="0" fontId="8" fillId="2" borderId="56" xfId="0" applyFont="1" applyFill="1" applyBorder="1" applyAlignment="1">
      <alignment vertical="top" wrapText="1"/>
    </xf>
    <xf numFmtId="0" fontId="18" fillId="16" borderId="39" xfId="0" applyFont="1" applyFill="1" applyBorder="1" applyAlignment="1">
      <alignment horizontal="center" vertical="center" wrapText="1"/>
    </xf>
    <xf numFmtId="0" fontId="1" fillId="2" borderId="41" xfId="0" applyFont="1" applyFill="1" applyBorder="1" applyAlignment="1">
      <alignment vertical="top" wrapText="1"/>
    </xf>
    <xf numFmtId="0" fontId="18" fillId="16" borderId="21" xfId="0" applyFont="1" applyFill="1" applyBorder="1" applyAlignment="1">
      <alignment horizontal="center" vertical="center" wrapText="1"/>
    </xf>
    <xf numFmtId="0" fontId="1" fillId="2" borderId="52" xfId="0" applyFont="1" applyFill="1" applyBorder="1" applyAlignment="1">
      <alignment vertical="top" wrapText="1"/>
    </xf>
    <xf numFmtId="0" fontId="18" fillId="16" borderId="55" xfId="0" applyFont="1" applyFill="1" applyBorder="1" applyAlignment="1">
      <alignment horizontal="center" vertical="center" wrapText="1"/>
    </xf>
    <xf numFmtId="0" fontId="1" fillId="2" borderId="56" xfId="0" applyFont="1" applyFill="1" applyBorder="1" applyAlignment="1">
      <alignment vertical="top" wrapText="1"/>
    </xf>
    <xf numFmtId="0" fontId="1" fillId="2" borderId="41" xfId="0" applyFont="1" applyFill="1" applyBorder="1" applyAlignment="1">
      <alignment vertical="top" wrapText="1"/>
    </xf>
    <xf numFmtId="0" fontId="18" fillId="2" borderId="55" xfId="0" applyFont="1" applyFill="1" applyBorder="1" applyAlignment="1">
      <alignment vertical="top" wrapText="1"/>
    </xf>
    <xf numFmtId="0" fontId="1" fillId="0" borderId="56" xfId="0" applyFont="1" applyBorder="1" applyAlignment="1">
      <alignment vertical="top" wrapText="1"/>
    </xf>
    <xf numFmtId="0" fontId="1" fillId="0" borderId="56" xfId="0" applyFont="1" applyBorder="1" applyAlignment="1">
      <alignment vertical="top" wrapText="1"/>
    </xf>
    <xf numFmtId="0" fontId="37" fillId="0" borderId="0" xfId="0" applyFont="1" applyAlignment="1">
      <alignment horizontal="right" wrapText="1"/>
    </xf>
    <xf numFmtId="0" fontId="21" fillId="0" borderId="0" xfId="0" applyFont="1" applyAlignment="1">
      <alignment horizontal="left" vertical="top" wrapText="1"/>
    </xf>
    <xf numFmtId="0" fontId="18" fillId="0" borderId="0" xfId="0" applyFont="1" applyAlignment="1">
      <alignment vertical="center" wrapText="1"/>
    </xf>
    <xf numFmtId="0" fontId="1" fillId="0" borderId="88" xfId="0" applyFont="1" applyBorder="1" applyAlignment="1">
      <alignment wrapText="1"/>
    </xf>
    <xf numFmtId="0" fontId="23" fillId="0" borderId="0" xfId="0" applyFont="1" applyAlignment="1">
      <alignment vertical="top" wrapText="1"/>
    </xf>
    <xf numFmtId="0" fontId="38" fillId="2" borderId="0" xfId="0" applyFont="1" applyFill="1" applyAlignment="1">
      <alignment wrapText="1"/>
    </xf>
    <xf numFmtId="0" fontId="16" fillId="0" borderId="0" xfId="0" applyFont="1" applyAlignment="1">
      <alignment horizontal="right" vertical="top" wrapText="1"/>
    </xf>
    <xf numFmtId="0" fontId="25" fillId="0" borderId="0" xfId="0" applyFont="1" applyAlignment="1">
      <alignment horizontal="left" vertical="top" wrapText="1"/>
    </xf>
    <xf numFmtId="0" fontId="39" fillId="0" borderId="0" xfId="0" applyFont="1" applyAlignment="1">
      <alignment horizontal="right" vertical="center" wrapText="1"/>
    </xf>
    <xf numFmtId="0" fontId="18" fillId="0" borderId="0" xfId="0" applyFont="1" applyAlignment="1">
      <alignment vertical="top" wrapText="1"/>
    </xf>
    <xf numFmtId="0" fontId="16" fillId="0" borderId="15" xfId="0" applyFont="1" applyBorder="1" applyAlignment="1">
      <alignment horizontal="right" vertical="top" wrapText="1"/>
    </xf>
    <xf numFmtId="0" fontId="25" fillId="0" borderId="15" xfId="0" applyFont="1" applyBorder="1" applyAlignment="1">
      <alignment horizontal="left" vertical="top" wrapText="1"/>
    </xf>
    <xf numFmtId="9" fontId="16" fillId="2" borderId="33" xfId="0" applyNumberFormat="1" applyFont="1" applyFill="1" applyBorder="1" applyAlignment="1">
      <alignment horizontal="center" vertical="center" wrapText="1"/>
    </xf>
    <xf numFmtId="10" fontId="23" fillId="0" borderId="15" xfId="0" applyNumberFormat="1" applyFont="1" applyBorder="1" applyAlignment="1">
      <alignment vertical="top" wrapText="1"/>
    </xf>
    <xf numFmtId="0" fontId="23" fillId="0" borderId="15" xfId="0" applyFont="1" applyBorder="1" applyAlignment="1">
      <alignment vertical="top" wrapText="1"/>
    </xf>
    <xf numFmtId="0" fontId="38" fillId="2" borderId="15" xfId="0" applyFont="1" applyFill="1" applyBorder="1" applyAlignment="1">
      <alignment wrapText="1"/>
    </xf>
    <xf numFmtId="0" fontId="38" fillId="2" borderId="34" xfId="0" applyFont="1" applyFill="1" applyBorder="1" applyAlignment="1">
      <alignment wrapText="1"/>
    </xf>
    <xf numFmtId="9" fontId="16" fillId="2" borderId="18" xfId="0" applyNumberFormat="1" applyFont="1" applyFill="1" applyBorder="1" applyAlignment="1">
      <alignment horizontal="center" vertical="center" wrapText="1"/>
    </xf>
    <xf numFmtId="0" fontId="38" fillId="2" borderId="18" xfId="0" applyFont="1" applyFill="1" applyBorder="1" applyAlignment="1">
      <alignment wrapText="1"/>
    </xf>
    <xf numFmtId="0" fontId="16" fillId="5" borderId="18" xfId="0" applyFont="1" applyFill="1" applyBorder="1" applyAlignment="1">
      <alignment horizontal="right" vertical="top" wrapText="1"/>
    </xf>
    <xf numFmtId="0" fontId="3" fillId="5" borderId="18" xfId="0" applyFont="1" applyFill="1" applyBorder="1" applyAlignment="1">
      <alignment wrapText="1"/>
    </xf>
    <xf numFmtId="0" fontId="23" fillId="5" borderId="18" xfId="0" applyFont="1" applyFill="1" applyBorder="1" applyAlignment="1">
      <alignment vertical="top" wrapText="1"/>
    </xf>
    <xf numFmtId="0" fontId="38" fillId="5" borderId="18" xfId="0" applyFont="1" applyFill="1" applyBorder="1" applyAlignment="1">
      <alignment wrapText="1"/>
    </xf>
    <xf numFmtId="0" fontId="1" fillId="2" borderId="18" xfId="0" applyFont="1" applyFill="1" applyBorder="1" applyAlignment="1">
      <alignment vertical="center" wrapText="1"/>
    </xf>
    <xf numFmtId="0" fontId="1" fillId="0" borderId="0" xfId="0" applyFont="1" applyAlignment="1">
      <alignment vertical="center" wrapText="1"/>
    </xf>
    <xf numFmtId="0" fontId="14" fillId="5" borderId="18" xfId="0" applyFont="1" applyFill="1" applyBorder="1" applyAlignment="1">
      <alignment horizontal="left" vertical="top" wrapText="1"/>
    </xf>
    <xf numFmtId="0" fontId="15" fillId="15" borderId="27" xfId="0" applyFont="1" applyFill="1" applyBorder="1" applyAlignment="1">
      <alignment horizontal="center" vertical="center" wrapText="1"/>
    </xf>
    <xf numFmtId="0" fontId="21" fillId="0" borderId="41" xfId="0" applyFont="1" applyBorder="1" applyAlignment="1">
      <alignment horizontal="left" vertical="top" wrapText="1"/>
    </xf>
    <xf numFmtId="0" fontId="1" fillId="0" borderId="38" xfId="0" applyFont="1" applyBorder="1" applyAlignment="1">
      <alignment vertical="top" wrapText="1"/>
    </xf>
    <xf numFmtId="0" fontId="8" fillId="0" borderId="39" xfId="0" applyFont="1" applyBorder="1" applyAlignment="1">
      <alignment horizontal="center" textRotation="90" wrapText="1"/>
    </xf>
    <xf numFmtId="0" fontId="1" fillId="2" borderId="41" xfId="0" applyFont="1" applyFill="1" applyBorder="1" applyAlignment="1">
      <alignment wrapText="1"/>
    </xf>
    <xf numFmtId="0" fontId="21" fillId="0" borderId="52" xfId="0" applyFont="1" applyBorder="1" applyAlignment="1">
      <alignment horizontal="left" vertical="top" wrapText="1"/>
    </xf>
    <xf numFmtId="0" fontId="1" fillId="0" borderId="91" xfId="0" applyFont="1" applyBorder="1" applyAlignment="1">
      <alignment vertical="top" wrapText="1"/>
    </xf>
    <xf numFmtId="0" fontId="1" fillId="0" borderId="21" xfId="0" applyFont="1" applyBorder="1" applyAlignment="1">
      <alignment horizontal="left" vertical="top" wrapText="1"/>
    </xf>
    <xf numFmtId="0" fontId="1" fillId="2" borderId="52" xfId="0" applyFont="1" applyFill="1" applyBorder="1" applyAlignment="1">
      <alignment wrapText="1"/>
    </xf>
    <xf numFmtId="0" fontId="21" fillId="0" borderId="56" xfId="0" applyFont="1" applyBorder="1" applyAlignment="1">
      <alignment horizontal="left" vertical="top" wrapText="1"/>
    </xf>
    <xf numFmtId="0" fontId="1" fillId="0" borderId="92" xfId="0" applyFont="1" applyBorder="1" applyAlignment="1">
      <alignment vertical="top" wrapText="1"/>
    </xf>
    <xf numFmtId="0" fontId="1" fillId="0" borderId="55" xfId="0" applyFont="1" applyBorder="1" applyAlignment="1">
      <alignment horizontal="left" vertical="top" wrapText="1"/>
    </xf>
    <xf numFmtId="0" fontId="1" fillId="0" borderId="55" xfId="0" applyFont="1" applyBorder="1" applyAlignment="1">
      <alignment horizontal="center" vertical="top" wrapText="1"/>
    </xf>
    <xf numFmtId="0" fontId="1" fillId="2" borderId="58" xfId="0" applyFont="1" applyFill="1" applyBorder="1" applyAlignment="1">
      <alignment wrapText="1"/>
    </xf>
    <xf numFmtId="0" fontId="21" fillId="0" borderId="18" xfId="0" applyFont="1" applyBorder="1" applyAlignment="1">
      <alignment horizontal="center" vertical="center" textRotation="90" wrapText="1"/>
    </xf>
    <xf numFmtId="0" fontId="21" fillId="0" borderId="18" xfId="0" applyFont="1" applyBorder="1" applyAlignment="1">
      <alignment horizontal="left" vertical="top" wrapText="1"/>
    </xf>
    <xf numFmtId="0" fontId="1" fillId="0" borderId="18" xfId="0" applyFont="1" applyBorder="1" applyAlignment="1">
      <alignment vertical="top" wrapText="1"/>
    </xf>
    <xf numFmtId="0" fontId="1" fillId="2" borderId="18" xfId="0" applyFont="1" applyFill="1" applyBorder="1" applyAlignment="1">
      <alignment horizontal="center" vertical="top" wrapText="1"/>
    </xf>
    <xf numFmtId="0" fontId="1" fillId="2" borderId="35" xfId="0" applyFont="1" applyFill="1" applyBorder="1" applyAlignment="1">
      <alignment wrapText="1"/>
    </xf>
    <xf numFmtId="0" fontId="1" fillId="0" borderId="92" xfId="0" applyFont="1" applyBorder="1" applyAlignment="1">
      <alignment vertical="top" wrapText="1"/>
    </xf>
    <xf numFmtId="0" fontId="8" fillId="0" borderId="39" xfId="0" applyFont="1" applyBorder="1" applyAlignment="1">
      <alignment horizontal="left" vertical="top" wrapText="1"/>
    </xf>
    <xf numFmtId="0" fontId="1" fillId="0" borderId="41" xfId="0" applyFont="1" applyBorder="1" applyAlignment="1">
      <alignment vertical="top" wrapText="1"/>
    </xf>
    <xf numFmtId="0" fontId="1" fillId="0" borderId="55" xfId="0" applyFont="1" applyBorder="1" applyAlignment="1">
      <alignment horizontal="left" vertical="top" wrapText="1"/>
    </xf>
    <xf numFmtId="0" fontId="21" fillId="2" borderId="32" xfId="0" applyFont="1" applyFill="1" applyBorder="1" applyAlignment="1">
      <alignment horizontal="center" vertical="center" textRotation="90" wrapText="1"/>
    </xf>
    <xf numFmtId="0" fontId="21" fillId="2" borderId="18" xfId="0" applyFont="1" applyFill="1" applyBorder="1" applyAlignment="1">
      <alignment horizontal="center" vertical="center" textRotation="90" wrapText="1"/>
    </xf>
    <xf numFmtId="0" fontId="21" fillId="2" borderId="14" xfId="0" applyFont="1" applyFill="1" applyBorder="1" applyAlignment="1">
      <alignment horizontal="center" vertical="center" textRotation="90" wrapText="1"/>
    </xf>
    <xf numFmtId="0" fontId="21" fillId="2" borderId="33" xfId="0" applyFont="1" applyFill="1" applyBorder="1" applyAlignment="1">
      <alignment horizontal="center" vertical="center" textRotation="90" wrapText="1"/>
    </xf>
    <xf numFmtId="0" fontId="11" fillId="0" borderId="15" xfId="0" applyFont="1" applyBorder="1" applyAlignment="1">
      <alignment horizontal="left" vertical="center" wrapText="1"/>
    </xf>
    <xf numFmtId="0" fontId="1" fillId="2" borderId="33" xfId="0" applyFont="1" applyFill="1" applyBorder="1" applyAlignment="1">
      <alignment horizontal="left" vertical="top" wrapText="1"/>
    </xf>
    <xf numFmtId="0" fontId="1" fillId="2" borderId="33" xfId="0" applyFont="1" applyFill="1" applyBorder="1" applyAlignment="1">
      <alignment horizontal="center" vertical="top" wrapText="1"/>
    </xf>
    <xf numFmtId="0" fontId="1" fillId="2" borderId="65" xfId="0" applyFont="1" applyFill="1" applyBorder="1" applyAlignment="1">
      <alignment wrapText="1"/>
    </xf>
    <xf numFmtId="0" fontId="1" fillId="2" borderId="34" xfId="0" applyFont="1" applyFill="1" applyBorder="1" applyAlignment="1">
      <alignment wrapText="1"/>
    </xf>
    <xf numFmtId="0" fontId="18" fillId="0" borderId="0" xfId="0" applyFont="1" applyAlignment="1">
      <alignment horizontal="center" vertical="center" wrapText="1"/>
    </xf>
    <xf numFmtId="0" fontId="21" fillId="5" borderId="18" xfId="0" applyFont="1" applyFill="1" applyBorder="1" applyAlignment="1">
      <alignment horizontal="center" vertical="center" textRotation="90" wrapText="1"/>
    </xf>
    <xf numFmtId="0" fontId="1" fillId="5" borderId="18" xfId="0" applyFont="1" applyFill="1" applyBorder="1" applyAlignment="1">
      <alignment horizontal="center" vertical="top" wrapText="1"/>
    </xf>
    <xf numFmtId="0" fontId="15" fillId="18" borderId="27" xfId="0" applyFont="1" applyFill="1" applyBorder="1" applyAlignment="1">
      <alignment horizontal="center" vertical="center" wrapText="1" readingOrder="1"/>
    </xf>
    <xf numFmtId="0" fontId="27" fillId="18" borderId="27" xfId="0" applyFont="1" applyFill="1" applyBorder="1" applyAlignment="1">
      <alignment horizontal="center" vertical="center" wrapText="1" readingOrder="1"/>
    </xf>
    <xf numFmtId="0" fontId="15" fillId="18" borderId="27" xfId="0" applyFont="1" applyFill="1" applyBorder="1" applyAlignment="1">
      <alignment horizontal="center" vertical="center" wrapText="1"/>
    </xf>
    <xf numFmtId="0" fontId="21" fillId="2" borderId="40" xfId="0" applyFont="1" applyFill="1" applyBorder="1" applyAlignment="1">
      <alignment horizontal="left" vertical="top" wrapText="1"/>
    </xf>
    <xf numFmtId="0" fontId="18" fillId="18" borderId="39" xfId="0" applyFont="1" applyFill="1" applyBorder="1" applyAlignment="1">
      <alignment horizontal="center" vertical="center" wrapText="1"/>
    </xf>
    <xf numFmtId="10" fontId="3" fillId="18" borderId="39" xfId="0" applyNumberFormat="1" applyFont="1" applyFill="1" applyBorder="1" applyAlignment="1">
      <alignment horizontal="center" vertical="center" wrapText="1"/>
    </xf>
    <xf numFmtId="0" fontId="1" fillId="2" borderId="39" xfId="0" applyFont="1" applyFill="1" applyBorder="1" applyAlignment="1">
      <alignment horizontal="left" vertical="top" wrapText="1"/>
    </xf>
    <xf numFmtId="0" fontId="1" fillId="2" borderId="39" xfId="0" applyFont="1" applyFill="1" applyBorder="1" applyAlignment="1">
      <alignment horizontal="center" vertical="top" wrapText="1"/>
    </xf>
    <xf numFmtId="0" fontId="1" fillId="2" borderId="41" xfId="0" applyFont="1" applyFill="1" applyBorder="1" applyAlignment="1">
      <alignment wrapText="1"/>
    </xf>
    <xf numFmtId="0" fontId="21" fillId="2" borderId="93" xfId="0" applyFont="1" applyFill="1" applyBorder="1" applyAlignment="1">
      <alignment horizontal="left" vertical="top" wrapText="1"/>
    </xf>
    <xf numFmtId="0" fontId="18" fillId="18" borderId="21" xfId="0" applyFont="1" applyFill="1" applyBorder="1" applyAlignment="1">
      <alignment horizontal="center" vertical="center" wrapText="1"/>
    </xf>
    <xf numFmtId="0" fontId="1" fillId="2" borderId="21" xfId="0" applyFont="1" applyFill="1" applyBorder="1" applyAlignment="1">
      <alignment horizontal="left" vertical="top" wrapText="1"/>
    </xf>
    <xf numFmtId="0" fontId="1" fillId="2" borderId="21" xfId="0" applyFont="1" applyFill="1" applyBorder="1" applyAlignment="1">
      <alignment horizontal="center" vertical="top" wrapText="1"/>
    </xf>
    <xf numFmtId="0" fontId="1" fillId="0" borderId="52" xfId="0" applyFont="1" applyBorder="1" applyAlignment="1">
      <alignment wrapText="1"/>
    </xf>
    <xf numFmtId="0" fontId="1" fillId="0" borderId="94" xfId="0" applyFont="1" applyBorder="1" applyAlignment="1">
      <alignment vertical="top" wrapText="1"/>
    </xf>
    <xf numFmtId="0" fontId="18" fillId="18" borderId="95" xfId="0" applyFont="1" applyFill="1" applyBorder="1" applyAlignment="1">
      <alignment horizontal="center" vertical="center" wrapText="1"/>
    </xf>
    <xf numFmtId="0" fontId="1" fillId="2" borderId="95" xfId="0" applyFont="1" applyFill="1" applyBorder="1" applyAlignment="1">
      <alignment horizontal="center" vertical="top" wrapText="1"/>
    </xf>
    <xf numFmtId="0" fontId="1" fillId="0" borderId="95" xfId="0" applyFont="1" applyBorder="1" applyAlignment="1">
      <alignment horizontal="left" vertical="top" wrapText="1"/>
    </xf>
    <xf numFmtId="0" fontId="1" fillId="0" borderId="58" xfId="0" applyFont="1" applyBorder="1" applyAlignment="1">
      <alignment horizontal="left" vertical="top" wrapText="1"/>
    </xf>
    <xf numFmtId="0" fontId="1" fillId="0" borderId="58" xfId="0" applyFont="1" applyBorder="1" applyAlignment="1">
      <alignment horizontal="center" vertical="top" wrapText="1"/>
    </xf>
    <xf numFmtId="0" fontId="21" fillId="2" borderId="96" xfId="0" applyFont="1" applyFill="1" applyBorder="1" applyAlignment="1">
      <alignment horizontal="left" vertical="top" wrapText="1"/>
    </xf>
    <xf numFmtId="0" fontId="18" fillId="18" borderId="55" xfId="0" applyFont="1" applyFill="1" applyBorder="1" applyAlignment="1">
      <alignment horizontal="center" vertical="center" wrapText="1"/>
    </xf>
    <xf numFmtId="0" fontId="1" fillId="2" borderId="55" xfId="0" applyFont="1" applyFill="1" applyBorder="1" applyAlignment="1">
      <alignment horizontal="center" vertical="top" wrapText="1"/>
    </xf>
    <xf numFmtId="0" fontId="1" fillId="0" borderId="56" xfId="0" applyFont="1" applyBorder="1" applyAlignment="1">
      <alignment horizontal="left" vertical="top" wrapText="1"/>
    </xf>
    <xf numFmtId="0" fontId="1" fillId="2" borderId="97" xfId="0" applyFont="1" applyFill="1" applyBorder="1" applyAlignment="1">
      <alignment vertical="top" wrapText="1"/>
    </xf>
    <xf numFmtId="0" fontId="18" fillId="2" borderId="97" xfId="0" applyFont="1" applyFill="1" applyBorder="1" applyAlignment="1">
      <alignment horizontal="center" vertical="center" wrapText="1"/>
    </xf>
    <xf numFmtId="0" fontId="1" fillId="2" borderId="97" xfId="0" applyFont="1" applyFill="1" applyBorder="1" applyAlignment="1">
      <alignment horizontal="center" vertical="top" wrapText="1"/>
    </xf>
    <xf numFmtId="0" fontId="1" fillId="2" borderId="98" xfId="0" applyFont="1" applyFill="1" applyBorder="1" applyAlignment="1">
      <alignment wrapText="1"/>
    </xf>
    <xf numFmtId="0" fontId="18" fillId="0" borderId="86" xfId="0" applyFont="1" applyBorder="1" applyAlignment="1">
      <alignment horizontal="center" vertical="center" wrapText="1"/>
    </xf>
    <xf numFmtId="0" fontId="3" fillId="5" borderId="18" xfId="0" applyFont="1" applyFill="1" applyBorder="1" applyAlignment="1">
      <alignment horizontal="center" vertical="center" wrapText="1"/>
    </xf>
    <xf numFmtId="0" fontId="15" fillId="19" borderId="27" xfId="0" applyFont="1" applyFill="1" applyBorder="1" applyAlignment="1">
      <alignment horizontal="center" vertical="center" wrapText="1" readingOrder="1"/>
    </xf>
    <xf numFmtId="0" fontId="37" fillId="19" borderId="90" xfId="0" applyFont="1" applyFill="1" applyBorder="1" applyAlignment="1">
      <alignment horizontal="center" vertical="center" wrapText="1"/>
    </xf>
    <xf numFmtId="0" fontId="15" fillId="19" borderId="27" xfId="0" applyFont="1" applyFill="1" applyBorder="1" applyAlignment="1">
      <alignment horizontal="center" vertical="center" wrapText="1"/>
    </xf>
    <xf numFmtId="0" fontId="15" fillId="19" borderId="68" xfId="0" applyFont="1" applyFill="1" applyBorder="1" applyAlignment="1">
      <alignment horizontal="center" vertical="center" wrapText="1"/>
    </xf>
    <xf numFmtId="0" fontId="15" fillId="19" borderId="68" xfId="0" applyFont="1" applyFill="1" applyBorder="1" applyAlignment="1">
      <alignment horizontal="center" vertical="center" wrapText="1"/>
    </xf>
    <xf numFmtId="0" fontId="21" fillId="0" borderId="87" xfId="0" applyFont="1" applyBorder="1" applyAlignment="1">
      <alignment horizontal="left" vertical="top" wrapText="1"/>
    </xf>
    <xf numFmtId="0" fontId="1" fillId="0" borderId="99" xfId="0" applyFont="1" applyBorder="1" applyAlignment="1">
      <alignment vertical="top" wrapText="1"/>
    </xf>
    <xf numFmtId="10" fontId="3" fillId="19" borderId="46" xfId="0" applyNumberFormat="1" applyFont="1" applyFill="1" applyBorder="1" applyAlignment="1">
      <alignment horizontal="center" vertical="center" wrapText="1"/>
    </xf>
    <xf numFmtId="0" fontId="1" fillId="0" borderId="72" xfId="0" applyFont="1" applyBorder="1" applyAlignment="1">
      <alignment horizontal="center" vertical="top" wrapText="1"/>
    </xf>
    <xf numFmtId="0" fontId="1" fillId="0" borderId="52" xfId="0" applyFont="1" applyBorder="1" applyAlignment="1">
      <alignment vertical="top" wrapText="1"/>
    </xf>
    <xf numFmtId="0" fontId="1" fillId="0" borderId="91" xfId="0" applyFont="1" applyBorder="1" applyAlignment="1">
      <alignment vertical="top" wrapText="1"/>
    </xf>
    <xf numFmtId="0" fontId="1" fillId="0" borderId="21" xfId="0" applyFont="1" applyBorder="1" applyAlignment="1">
      <alignment horizontal="left" vertical="top" wrapText="1"/>
    </xf>
    <xf numFmtId="0" fontId="17" fillId="19" borderId="21" xfId="0" applyFont="1" applyFill="1" applyBorder="1" applyAlignment="1">
      <alignment horizontal="center" vertical="center" wrapText="1"/>
    </xf>
    <xf numFmtId="0" fontId="17" fillId="19" borderId="72" xfId="0" applyFont="1" applyFill="1" applyBorder="1" applyAlignment="1">
      <alignment horizontal="center" vertical="center" wrapText="1"/>
    </xf>
    <xf numFmtId="0" fontId="1" fillId="0" borderId="95" xfId="0" applyFont="1" applyBorder="1" applyAlignment="1">
      <alignment horizontal="left" vertical="top" wrapText="1"/>
    </xf>
    <xf numFmtId="0" fontId="21" fillId="0" borderId="30" xfId="0" applyFont="1" applyBorder="1" applyAlignment="1">
      <alignment horizontal="left" vertical="top" wrapText="1"/>
    </xf>
    <xf numFmtId="0" fontId="18" fillId="0" borderId="6" xfId="0" applyFont="1" applyBorder="1" applyAlignment="1">
      <alignment vertical="center" wrapText="1"/>
    </xf>
    <xf numFmtId="0" fontId="18" fillId="0" borderId="0" xfId="0" applyFont="1" applyAlignment="1">
      <alignment horizontal="center" vertical="top" wrapText="1"/>
    </xf>
    <xf numFmtId="0" fontId="1" fillId="2" borderId="15" xfId="0" applyFont="1" applyFill="1" applyBorder="1" applyAlignment="1">
      <alignment wrapText="1"/>
    </xf>
    <xf numFmtId="0" fontId="15" fillId="20" borderId="83" xfId="0" applyFont="1" applyFill="1" applyBorder="1" applyAlignment="1">
      <alignment horizontal="center" vertical="center" wrapText="1" readingOrder="1"/>
    </xf>
    <xf numFmtId="0" fontId="17" fillId="20" borderId="101" xfId="0" applyFont="1" applyFill="1" applyBorder="1" applyAlignment="1">
      <alignment horizontal="center" vertical="center" wrapText="1"/>
    </xf>
    <xf numFmtId="0" fontId="15" fillId="20" borderId="102" xfId="0" applyFont="1" applyFill="1" applyBorder="1" applyAlignment="1">
      <alignment horizontal="center" vertical="center" wrapText="1"/>
    </xf>
    <xf numFmtId="0" fontId="15" fillId="20" borderId="103" xfId="0" applyFont="1" applyFill="1" applyBorder="1" applyAlignment="1">
      <alignment horizontal="center" vertical="center" wrapText="1"/>
    </xf>
    <xf numFmtId="0" fontId="15" fillId="20" borderId="103" xfId="0" applyFont="1" applyFill="1" applyBorder="1" applyAlignment="1">
      <alignment horizontal="center" vertical="center" wrapText="1"/>
    </xf>
    <xf numFmtId="0" fontId="18" fillId="20" borderId="39" xfId="0" applyFont="1" applyFill="1" applyBorder="1" applyAlignment="1">
      <alignment horizontal="center" vertical="center" wrapText="1"/>
    </xf>
    <xf numFmtId="0" fontId="44" fillId="2" borderId="39" xfId="0" applyFont="1" applyFill="1" applyBorder="1" applyAlignment="1">
      <alignment horizontal="center" vertical="top" wrapText="1"/>
    </xf>
    <xf numFmtId="0" fontId="8" fillId="2" borderId="39" xfId="0" applyFont="1" applyFill="1" applyBorder="1" applyAlignment="1">
      <alignment horizontal="center" textRotation="90" wrapText="1"/>
    </xf>
    <xf numFmtId="0" fontId="18" fillId="20" borderId="21" xfId="0" applyFont="1" applyFill="1" applyBorder="1" applyAlignment="1">
      <alignment horizontal="center" vertical="center" wrapText="1"/>
    </xf>
    <xf numFmtId="0" fontId="44" fillId="2" borderId="21" xfId="0" applyFont="1" applyFill="1" applyBorder="1" applyAlignment="1">
      <alignment horizontal="center" vertical="top" wrapText="1"/>
    </xf>
    <xf numFmtId="0" fontId="18" fillId="20" borderId="55" xfId="0" applyFont="1" applyFill="1" applyBorder="1" applyAlignment="1">
      <alignment horizontal="center" vertical="center" wrapText="1"/>
    </xf>
    <xf numFmtId="0" fontId="44" fillId="2" borderId="55" xfId="0" applyFont="1" applyFill="1" applyBorder="1" applyAlignment="1">
      <alignment horizontal="center" vertical="top" wrapText="1"/>
    </xf>
    <xf numFmtId="0" fontId="1" fillId="2" borderId="56" xfId="0" applyFont="1" applyFill="1" applyBorder="1" applyAlignment="1">
      <alignment wrapText="1"/>
    </xf>
    <xf numFmtId="0" fontId="21" fillId="2" borderId="46" xfId="0" applyFont="1" applyFill="1" applyBorder="1" applyAlignment="1">
      <alignment horizontal="left" vertical="top" wrapText="1"/>
    </xf>
    <xf numFmtId="0" fontId="1" fillId="0" borderId="72" xfId="0" applyFont="1" applyBorder="1" applyAlignment="1">
      <alignment vertical="top" wrapText="1"/>
    </xf>
    <xf numFmtId="0" fontId="18" fillId="20" borderId="46" xfId="0" applyFont="1" applyFill="1" applyBorder="1" applyAlignment="1">
      <alignment horizontal="center" vertical="center" wrapText="1"/>
    </xf>
    <xf numFmtId="0" fontId="1" fillId="2" borderId="72" xfId="0" applyFont="1" applyFill="1" applyBorder="1" applyAlignment="1">
      <alignment vertical="top" wrapText="1"/>
    </xf>
    <xf numFmtId="0" fontId="1" fillId="2" borderId="73" xfId="0" applyFont="1" applyFill="1" applyBorder="1" applyAlignment="1">
      <alignment vertical="top" wrapText="1"/>
    </xf>
    <xf numFmtId="0" fontId="1" fillId="2" borderId="56" xfId="0" applyFont="1" applyFill="1" applyBorder="1" applyAlignment="1">
      <alignment vertical="top" wrapText="1"/>
    </xf>
    <xf numFmtId="0" fontId="1" fillId="0" borderId="6" xfId="0" applyFont="1" applyBorder="1" applyAlignment="1">
      <alignment wrapText="1"/>
    </xf>
    <xf numFmtId="9" fontId="3" fillId="0" borderId="39" xfId="0" applyNumberFormat="1" applyFont="1" applyBorder="1" applyAlignment="1">
      <alignment horizontal="center" vertical="center" wrapText="1"/>
    </xf>
    <xf numFmtId="0" fontId="18" fillId="0" borderId="84" xfId="0" applyFont="1" applyBorder="1" applyAlignment="1">
      <alignment horizontal="center" vertical="center" wrapText="1"/>
    </xf>
    <xf numFmtId="0" fontId="1" fillId="0" borderId="15" xfId="0" applyFont="1" applyBorder="1" applyAlignment="1">
      <alignment wrapText="1"/>
    </xf>
    <xf numFmtId="0" fontId="1" fillId="0" borderId="16" xfId="0" applyFont="1" applyBorder="1" applyAlignment="1">
      <alignment wrapText="1"/>
    </xf>
    <xf numFmtId="0" fontId="1" fillId="2" borderId="105" xfId="0" applyFont="1" applyFill="1" applyBorder="1" applyAlignment="1">
      <alignment wrapText="1"/>
    </xf>
    <xf numFmtId="9" fontId="16" fillId="2" borderId="1" xfId="0" applyNumberFormat="1" applyFont="1" applyFill="1" applyBorder="1" applyAlignment="1">
      <alignment horizontal="center" vertical="center" wrapText="1"/>
    </xf>
    <xf numFmtId="0" fontId="1" fillId="2" borderId="97" xfId="0" applyFont="1" applyFill="1" applyBorder="1" applyAlignment="1">
      <alignment wrapText="1"/>
    </xf>
    <xf numFmtId="0" fontId="1" fillId="0" borderId="0" xfId="0" applyFont="1" applyAlignment="1">
      <alignment horizontal="left" wrapText="1"/>
    </xf>
    <xf numFmtId="0" fontId="17" fillId="8" borderId="0" xfId="0" applyFont="1" applyFill="1" applyAlignment="1">
      <alignment horizontal="center" vertical="center" wrapText="1"/>
    </xf>
    <xf numFmtId="0" fontId="1" fillId="2" borderId="38" xfId="0" applyFont="1" applyFill="1" applyBorder="1" applyAlignment="1">
      <alignment horizontal="left" vertical="top" wrapText="1"/>
    </xf>
    <xf numFmtId="9" fontId="3" fillId="2" borderId="39" xfId="0" applyNumberFormat="1" applyFont="1" applyFill="1" applyBorder="1" applyAlignment="1">
      <alignment horizontal="center" vertical="center" wrapText="1"/>
    </xf>
    <xf numFmtId="0" fontId="1" fillId="2" borderId="91" xfId="0" applyFont="1" applyFill="1" applyBorder="1" applyAlignment="1">
      <alignment horizontal="left" vertical="top" wrapText="1"/>
    </xf>
    <xf numFmtId="9" fontId="3" fillId="2" borderId="21" xfId="0" applyNumberFormat="1" applyFont="1" applyFill="1" applyBorder="1" applyAlignment="1">
      <alignment horizontal="center" vertical="center" wrapText="1"/>
    </xf>
    <xf numFmtId="0" fontId="1" fillId="2" borderId="52" xfId="0" applyFont="1" applyFill="1" applyBorder="1" applyAlignment="1">
      <alignment vertical="top" wrapText="1"/>
    </xf>
    <xf numFmtId="0" fontId="1" fillId="2" borderId="92" xfId="0" applyFont="1" applyFill="1" applyBorder="1" applyAlignment="1">
      <alignment horizontal="left" vertical="top" wrapText="1"/>
    </xf>
    <xf numFmtId="9" fontId="3" fillId="2" borderId="55" xfId="0" applyNumberFormat="1" applyFont="1" applyFill="1" applyBorder="1" applyAlignment="1">
      <alignment horizontal="center" vertical="center" wrapText="1"/>
    </xf>
    <xf numFmtId="0" fontId="1" fillId="2" borderId="55" xfId="0" applyFont="1" applyFill="1" applyBorder="1" applyAlignment="1">
      <alignment horizontal="left" vertical="top" wrapText="1"/>
    </xf>
    <xf numFmtId="0" fontId="1" fillId="2" borderId="112" xfId="0" applyFont="1" applyFill="1" applyBorder="1" applyAlignment="1">
      <alignment horizontal="left" vertical="top" wrapText="1"/>
    </xf>
    <xf numFmtId="0" fontId="1" fillId="0" borderId="25" xfId="0" applyFont="1" applyBorder="1" applyAlignment="1">
      <alignment vertical="top" wrapText="1"/>
    </xf>
    <xf numFmtId="0" fontId="28" fillId="2" borderId="39" xfId="0" applyFont="1" applyFill="1" applyBorder="1" applyAlignment="1">
      <alignment horizontal="center" vertical="top" wrapText="1"/>
    </xf>
    <xf numFmtId="0" fontId="4" fillId="0" borderId="0" xfId="0" applyFont="1" applyAlignment="1">
      <alignment vertical="top" wrapText="1"/>
    </xf>
    <xf numFmtId="0" fontId="1" fillId="2" borderId="52" xfId="0" applyFont="1" applyFill="1" applyBorder="1" applyAlignment="1">
      <alignment vertical="top" wrapText="1"/>
    </xf>
    <xf numFmtId="0" fontId="1" fillId="2" borderId="115" xfId="0" applyFont="1" applyFill="1" applyBorder="1" applyAlignment="1">
      <alignment horizontal="left" vertical="top" wrapText="1"/>
    </xf>
    <xf numFmtId="0" fontId="29" fillId="2" borderId="55" xfId="0" applyFont="1" applyFill="1" applyBorder="1" applyAlignment="1">
      <alignment horizontal="left" vertical="top" wrapText="1"/>
    </xf>
    <xf numFmtId="0" fontId="1" fillId="2" borderId="56" xfId="0" applyFont="1" applyFill="1" applyBorder="1" applyAlignment="1">
      <alignment horizontal="left" vertical="top" wrapText="1"/>
    </xf>
    <xf numFmtId="0" fontId="1" fillId="2" borderId="56" xfId="0" applyFont="1" applyFill="1" applyBorder="1" applyAlignment="1">
      <alignment horizontal="center" vertical="top" wrapText="1"/>
    </xf>
    <xf numFmtId="0" fontId="1" fillId="2" borderId="117" xfId="0" applyFont="1" applyFill="1" applyBorder="1" applyAlignment="1">
      <alignment horizontal="left" vertical="top" wrapText="1"/>
    </xf>
    <xf numFmtId="0" fontId="18" fillId="2" borderId="46" xfId="0" applyFont="1" applyFill="1" applyBorder="1" applyAlignment="1">
      <alignment horizontal="center" vertical="center" wrapText="1"/>
    </xf>
    <xf numFmtId="9" fontId="3" fillId="2" borderId="46" xfId="0" applyNumberFormat="1" applyFont="1" applyFill="1" applyBorder="1" applyAlignment="1">
      <alignment horizontal="center" vertical="center" wrapText="1"/>
    </xf>
    <xf numFmtId="0" fontId="2" fillId="2" borderId="46" xfId="0" applyFont="1" applyFill="1" applyBorder="1" applyAlignment="1">
      <alignment horizontal="left" vertical="top" wrapText="1"/>
    </xf>
    <xf numFmtId="0" fontId="1" fillId="2" borderId="46" xfId="0" applyFont="1" applyFill="1" applyBorder="1" applyAlignment="1">
      <alignment horizontal="center" vertical="top" wrapText="1"/>
    </xf>
    <xf numFmtId="0" fontId="1" fillId="2" borderId="73" xfId="0" applyFont="1" applyFill="1" applyBorder="1" applyAlignment="1">
      <alignment vertical="top" wrapText="1"/>
    </xf>
    <xf numFmtId="0" fontId="46" fillId="2" borderId="21" xfId="0" applyFont="1" applyFill="1" applyBorder="1" applyAlignment="1">
      <alignment horizontal="left" vertical="top" wrapText="1"/>
    </xf>
    <xf numFmtId="0" fontId="21" fillId="0" borderId="9" xfId="0" applyFont="1" applyBorder="1" applyAlignment="1">
      <alignment horizontal="left" vertical="top" wrapText="1"/>
    </xf>
    <xf numFmtId="1" fontId="17" fillId="9" borderId="74" xfId="0" applyNumberFormat="1" applyFont="1" applyFill="1" applyBorder="1" applyAlignment="1">
      <alignment horizontal="center" vertical="center" wrapText="1"/>
    </xf>
    <xf numFmtId="0" fontId="1" fillId="0" borderId="9" xfId="0" applyFont="1" applyBorder="1" applyAlignment="1">
      <alignment horizontal="left" vertical="top" wrapText="1"/>
    </xf>
    <xf numFmtId="0" fontId="3" fillId="0" borderId="0" xfId="0" applyFont="1" applyAlignment="1">
      <alignment wrapText="1"/>
    </xf>
    <xf numFmtId="0" fontId="1" fillId="0" borderId="17" xfId="0" applyFont="1" applyBorder="1" applyAlignment="1">
      <alignment horizontal="left" vertical="top" wrapText="1"/>
    </xf>
    <xf numFmtId="9" fontId="47" fillId="2" borderId="33" xfId="0" applyNumberFormat="1" applyFont="1" applyFill="1" applyBorder="1" applyAlignment="1">
      <alignment horizontal="center" vertical="center" wrapText="1"/>
    </xf>
    <xf numFmtId="0" fontId="3" fillId="0" borderId="15" xfId="0" applyFont="1" applyBorder="1" applyAlignment="1">
      <alignment horizontal="center" wrapText="1"/>
    </xf>
    <xf numFmtId="0" fontId="1" fillId="0" borderId="15" xfId="0" applyFont="1" applyBorder="1" applyAlignment="1">
      <alignment horizontal="center" wrapText="1"/>
    </xf>
    <xf numFmtId="0" fontId="49" fillId="0" borderId="0" xfId="0" applyFont="1" applyAlignment="1">
      <alignment horizontal="left" wrapText="1"/>
    </xf>
    <xf numFmtId="0" fontId="11" fillId="0" borderId="0" xfId="0" applyFont="1" applyAlignment="1">
      <alignment horizontal="left" wrapText="1"/>
    </xf>
    <xf numFmtId="0" fontId="50" fillId="0" borderId="0" xfId="0" applyFont="1" applyAlignment="1">
      <alignment horizontal="center" textRotation="90" wrapText="1"/>
    </xf>
    <xf numFmtId="0" fontId="15" fillId="8" borderId="119" xfId="0" applyFont="1" applyFill="1" applyBorder="1" applyAlignment="1">
      <alignment horizontal="center" vertical="center" wrapText="1"/>
    </xf>
    <xf numFmtId="0" fontId="27" fillId="8" borderId="119" xfId="0" applyFont="1" applyFill="1" applyBorder="1" applyAlignment="1">
      <alignment horizontal="center" vertical="center" wrapText="1"/>
    </xf>
    <xf numFmtId="0" fontId="15" fillId="8" borderId="119" xfId="0" applyFont="1" applyFill="1" applyBorder="1" applyAlignment="1">
      <alignment horizontal="left" vertical="center" wrapText="1"/>
    </xf>
    <xf numFmtId="0" fontId="20" fillId="0" borderId="120" xfId="0" applyFont="1" applyBorder="1" applyAlignment="1">
      <alignment horizontal="center" vertical="center" wrapText="1"/>
    </xf>
    <xf numFmtId="0" fontId="20" fillId="0" borderId="121" xfId="0" applyFont="1" applyBorder="1" applyAlignment="1">
      <alignment horizontal="center" vertical="center" wrapText="1"/>
    </xf>
    <xf numFmtId="0" fontId="20" fillId="0" borderId="122" xfId="0" applyFont="1" applyBorder="1" applyAlignment="1">
      <alignment horizontal="center" vertical="center" wrapText="1"/>
    </xf>
    <xf numFmtId="0" fontId="20" fillId="0" borderId="0" xfId="0" applyFont="1" applyAlignment="1">
      <alignment horizontal="center" vertical="center" wrapText="1"/>
    </xf>
    <xf numFmtId="0" fontId="17" fillId="0" borderId="0" xfId="0" applyFont="1" applyAlignment="1">
      <alignment horizontal="center" vertical="center" wrapText="1"/>
    </xf>
    <xf numFmtId="0" fontId="17" fillId="0" borderId="0" xfId="0" applyFont="1" applyAlignment="1">
      <alignment vertical="center" wrapText="1"/>
    </xf>
    <xf numFmtId="0" fontId="51" fillId="0" borderId="0" xfId="0" applyFont="1" applyAlignment="1">
      <alignment horizontal="right" vertical="center" wrapText="1"/>
    </xf>
    <xf numFmtId="0" fontId="20" fillId="0" borderId="2" xfId="0" applyFont="1" applyBorder="1" applyAlignment="1">
      <alignment horizontal="center" vertical="center" wrapText="1"/>
    </xf>
    <xf numFmtId="0" fontId="37" fillId="0" borderId="0" xfId="0" applyFont="1" applyAlignment="1">
      <alignment vertical="center" wrapText="1"/>
    </xf>
    <xf numFmtId="0" fontId="37" fillId="0" borderId="0" xfId="0" applyFont="1" applyAlignment="1">
      <alignment vertical="center" wrapText="1"/>
    </xf>
    <xf numFmtId="0" fontId="52" fillId="0" borderId="42" xfId="0" applyFont="1" applyBorder="1" applyAlignment="1">
      <alignment horizontal="center" vertical="center" wrapText="1"/>
    </xf>
    <xf numFmtId="0" fontId="46" fillId="0" borderId="0" xfId="0" applyFont="1" applyAlignment="1">
      <alignment vertical="center" wrapText="1"/>
    </xf>
    <xf numFmtId="0" fontId="46" fillId="0" borderId="0" xfId="0" applyFont="1" applyAlignment="1">
      <alignment vertical="center" wrapText="1"/>
    </xf>
    <xf numFmtId="0" fontId="20" fillId="0" borderId="0" xfId="0" applyFont="1" applyAlignment="1">
      <alignment horizontal="center" wrapText="1"/>
    </xf>
    <xf numFmtId="0" fontId="3" fillId="0" borderId="0" xfId="0" applyFont="1" applyAlignment="1">
      <alignment horizontal="center" vertical="center" wrapText="1"/>
    </xf>
    <xf numFmtId="0" fontId="20" fillId="0" borderId="0" xfId="0" applyFont="1" applyAlignment="1">
      <alignment vertical="center" wrapText="1"/>
    </xf>
    <xf numFmtId="0" fontId="53" fillId="0" borderId="0" xfId="0" applyFont="1" applyAlignment="1">
      <alignment vertical="center" wrapText="1"/>
    </xf>
    <xf numFmtId="0" fontId="55" fillId="21" borderId="18" xfId="0" applyFont="1" applyFill="1" applyBorder="1"/>
    <xf numFmtId="0" fontId="55" fillId="21" borderId="18" xfId="0" applyFont="1" applyFill="1" applyBorder="1" applyAlignment="1">
      <alignment horizontal="left"/>
    </xf>
    <xf numFmtId="0" fontId="55" fillId="21" borderId="18" xfId="0" applyFont="1" applyFill="1" applyBorder="1" applyAlignment="1">
      <alignment wrapText="1"/>
    </xf>
    <xf numFmtId="0" fontId="55" fillId="2" borderId="18" xfId="0" applyFont="1" applyFill="1" applyBorder="1"/>
    <xf numFmtId="0" fontId="54" fillId="2" borderId="18" xfId="0" applyFont="1" applyFill="1" applyBorder="1"/>
    <xf numFmtId="0" fontId="56" fillId="0" borderId="0" xfId="0" applyFont="1" applyAlignment="1">
      <alignment horizontal="left" vertical="center"/>
    </xf>
    <xf numFmtId="0" fontId="55" fillId="0" borderId="0" xfId="0" applyFont="1"/>
    <xf numFmtId="0" fontId="55" fillId="0" borderId="0" xfId="0" applyFont="1" applyAlignment="1">
      <alignment vertical="top" wrapText="1"/>
    </xf>
    <xf numFmtId="0" fontId="55" fillId="0" borderId="0" xfId="0" applyFont="1" applyAlignment="1">
      <alignment horizontal="center"/>
    </xf>
    <xf numFmtId="0" fontId="54" fillId="12" borderId="131" xfId="0" applyFont="1" applyFill="1" applyBorder="1" applyAlignment="1">
      <alignment horizontal="center" vertical="center"/>
    </xf>
    <xf numFmtId="0" fontId="54" fillId="12" borderId="132" xfId="0" applyFont="1" applyFill="1" applyBorder="1" applyAlignment="1">
      <alignment horizontal="center" vertical="center"/>
    </xf>
    <xf numFmtId="0" fontId="57" fillId="0" borderId="0" xfId="0" applyFont="1" applyAlignment="1">
      <alignment horizontal="left" wrapText="1"/>
    </xf>
    <xf numFmtId="0" fontId="54" fillId="0" borderId="0" xfId="0" applyFont="1"/>
    <xf numFmtId="0" fontId="58" fillId="0" borderId="136" xfId="0" applyFont="1" applyBorder="1" applyAlignment="1">
      <alignment vertical="center"/>
    </xf>
    <xf numFmtId="0" fontId="58" fillId="0" borderId="137" xfId="0" applyFont="1" applyBorder="1" applyAlignment="1">
      <alignment horizontal="right" vertical="center"/>
    </xf>
    <xf numFmtId="0" fontId="57" fillId="0" borderId="21" xfId="0" applyFont="1" applyBorder="1" applyAlignment="1">
      <alignment horizontal="left" wrapText="1"/>
    </xf>
    <xf numFmtId="0" fontId="56" fillId="0" borderId="21" xfId="0" applyFont="1" applyBorder="1" applyAlignment="1">
      <alignment horizontal="center"/>
    </xf>
    <xf numFmtId="0" fontId="56" fillId="0" borderId="21" xfId="0" applyFont="1" applyBorder="1" applyAlignment="1">
      <alignment horizontal="center" wrapText="1"/>
    </xf>
    <xf numFmtId="0" fontId="55" fillId="21" borderId="21" xfId="0" applyFont="1" applyFill="1" applyBorder="1"/>
    <xf numFmtId="0" fontId="55" fillId="21" borderId="93" xfId="0" applyFont="1" applyFill="1" applyBorder="1"/>
    <xf numFmtId="0" fontId="55" fillId="2" borderId="21" xfId="0" applyFont="1" applyFill="1" applyBorder="1"/>
    <xf numFmtId="0" fontId="54" fillId="2" borderId="21" xfId="0" applyFont="1" applyFill="1" applyBorder="1"/>
    <xf numFmtId="0" fontId="1" fillId="0" borderId="0" xfId="0" applyFont="1"/>
    <xf numFmtId="0" fontId="58" fillId="0" borderId="141" xfId="0" applyFont="1" applyBorder="1" applyAlignment="1">
      <alignment vertical="center"/>
    </xf>
    <xf numFmtId="0" fontId="58" fillId="0" borderId="142" xfId="0" applyFont="1" applyBorder="1" applyAlignment="1">
      <alignment horizontal="right" vertical="center"/>
    </xf>
    <xf numFmtId="0" fontId="56" fillId="0" borderId="21" xfId="0" applyFont="1" applyBorder="1" applyAlignment="1">
      <alignment horizontal="left" wrapText="1"/>
    </xf>
    <xf numFmtId="0" fontId="59" fillId="0" borderId="21" xfId="0" applyFont="1" applyBorder="1" applyAlignment="1">
      <alignment horizontal="center" wrapText="1"/>
    </xf>
    <xf numFmtId="9" fontId="55" fillId="21" borderId="21" xfId="0" applyNumberFormat="1" applyFont="1" applyFill="1" applyBorder="1"/>
    <xf numFmtId="0" fontId="54" fillId="21" borderId="21" xfId="0" applyFont="1" applyFill="1" applyBorder="1"/>
    <xf numFmtId="1" fontId="55" fillId="21" borderId="21" xfId="0" applyNumberFormat="1" applyFont="1" applyFill="1" applyBorder="1"/>
    <xf numFmtId="0" fontId="55" fillId="21" borderId="19" xfId="0" applyFont="1" applyFill="1" applyBorder="1"/>
    <xf numFmtId="0" fontId="55" fillId="21" borderId="22" xfId="0" applyFont="1" applyFill="1" applyBorder="1"/>
    <xf numFmtId="0" fontId="58" fillId="0" borderId="21" xfId="0" applyFont="1" applyBorder="1" applyAlignment="1">
      <alignment horizontal="left" wrapText="1"/>
    </xf>
    <xf numFmtId="0" fontId="58" fillId="0" borderId="21" xfId="0" applyFont="1" applyBorder="1" applyAlignment="1">
      <alignment horizontal="center" wrapText="1"/>
    </xf>
    <xf numFmtId="0" fontId="55" fillId="2" borderId="21" xfId="0" applyFont="1" applyFill="1" applyBorder="1" applyAlignment="1">
      <alignment wrapText="1"/>
    </xf>
    <xf numFmtId="0" fontId="58" fillId="0" borderId="141" xfId="0" applyFont="1" applyBorder="1" applyAlignment="1">
      <alignment vertical="center" wrapText="1"/>
    </xf>
    <xf numFmtId="0" fontId="54" fillId="2" borderId="21" xfId="0" applyFont="1" applyFill="1" applyBorder="1" applyAlignment="1">
      <alignment wrapText="1"/>
    </xf>
    <xf numFmtId="0" fontId="55" fillId="2" borderId="18" xfId="0" applyFont="1" applyFill="1" applyBorder="1" applyAlignment="1">
      <alignment wrapText="1"/>
    </xf>
    <xf numFmtId="0" fontId="58" fillId="0" borderId="146" xfId="0" applyFont="1" applyBorder="1" applyAlignment="1">
      <alignment vertical="center"/>
    </xf>
    <xf numFmtId="0" fontId="58" fillId="0" borderId="147" xfId="0" applyFont="1" applyBorder="1" applyAlignment="1">
      <alignment horizontal="right" vertical="center"/>
    </xf>
    <xf numFmtId="0" fontId="60" fillId="0" borderId="0" xfId="0" applyFont="1" applyAlignment="1">
      <alignment horizontal="left" vertical="center"/>
    </xf>
    <xf numFmtId="0" fontId="54" fillId="0" borderId="0" xfId="0" applyFont="1" applyAlignment="1">
      <alignment wrapText="1"/>
    </xf>
    <xf numFmtId="0" fontId="0" fillId="0" borderId="0" xfId="0" applyFont="1" applyAlignment="1"/>
    <xf numFmtId="0" fontId="8" fillId="0" borderId="0" xfId="0" applyFont="1" applyAlignment="1">
      <alignment wrapText="1"/>
    </xf>
    <xf numFmtId="0" fontId="17" fillId="2" borderId="66" xfId="0" applyFont="1" applyFill="1" applyBorder="1" applyAlignment="1">
      <alignment horizontal="center" vertical="center" textRotation="90" wrapText="1"/>
    </xf>
    <xf numFmtId="0" fontId="6" fillId="0" borderId="69" xfId="0" applyFont="1" applyBorder="1"/>
    <xf numFmtId="0" fontId="6" fillId="0" borderId="76" xfId="0" applyFont="1" applyBorder="1"/>
    <xf numFmtId="0" fontId="17" fillId="2" borderId="24" xfId="0" applyFont="1" applyFill="1" applyBorder="1" applyAlignment="1">
      <alignment horizontal="center" vertical="center" textRotation="90" wrapText="1"/>
    </xf>
    <xf numFmtId="0" fontId="6" fillId="0" borderId="29" xfId="0" applyFont="1" applyBorder="1"/>
    <xf numFmtId="0" fontId="6" fillId="0" borderId="31" xfId="0" applyFont="1" applyBorder="1"/>
    <xf numFmtId="0" fontId="18" fillId="15" borderId="85" xfId="0" applyFont="1" applyFill="1" applyBorder="1" applyAlignment="1">
      <alignment horizontal="center" vertical="center" textRotation="90" wrapText="1"/>
    </xf>
    <xf numFmtId="0" fontId="6" fillId="0" borderId="50" xfId="0" applyFont="1" applyBorder="1"/>
    <xf numFmtId="0" fontId="6" fillId="0" borderId="59" xfId="0" applyFont="1" applyBorder="1"/>
    <xf numFmtId="0" fontId="18" fillId="16" borderId="37" xfId="0" applyFont="1" applyFill="1" applyBorder="1" applyAlignment="1">
      <alignment horizontal="center" vertical="center" textRotation="90" wrapText="1"/>
    </xf>
    <xf numFmtId="0" fontId="21" fillId="11" borderId="24" xfId="0" applyFont="1" applyFill="1" applyBorder="1" applyAlignment="1">
      <alignment horizontal="center" vertical="center" textRotation="90" wrapText="1"/>
    </xf>
    <xf numFmtId="0" fontId="21" fillId="2" borderId="108" xfId="0" applyFont="1" applyFill="1" applyBorder="1" applyAlignment="1">
      <alignment horizontal="center" vertical="center" textRotation="90" wrapText="1"/>
    </xf>
    <xf numFmtId="0" fontId="6" fillId="0" borderId="109" xfId="0" applyFont="1" applyBorder="1"/>
    <xf numFmtId="0" fontId="6" fillId="0" borderId="114" xfId="0" applyFont="1" applyBorder="1"/>
    <xf numFmtId="0" fontId="21" fillId="2" borderId="37" xfId="0" applyFont="1" applyFill="1" applyBorder="1" applyAlignment="1">
      <alignment horizontal="center" vertical="center" textRotation="90" wrapText="1"/>
    </xf>
    <xf numFmtId="0" fontId="10" fillId="2" borderId="116" xfId="0" applyFont="1" applyFill="1" applyBorder="1" applyAlignment="1">
      <alignment horizontal="center" vertical="center" textRotation="90" wrapText="1"/>
    </xf>
    <xf numFmtId="0" fontId="6" fillId="0" borderId="110" xfId="0" applyFont="1" applyBorder="1"/>
    <xf numFmtId="0" fontId="21" fillId="19" borderId="24" xfId="0" applyFont="1" applyFill="1" applyBorder="1" applyAlignment="1">
      <alignment horizontal="center" vertical="center" textRotation="90" wrapText="1"/>
    </xf>
    <xf numFmtId="0" fontId="21" fillId="20" borderId="66" xfId="0" applyFont="1" applyFill="1" applyBorder="1" applyAlignment="1">
      <alignment horizontal="center" vertical="center" textRotation="90" wrapText="1"/>
    </xf>
    <xf numFmtId="0" fontId="21" fillId="2" borderId="102" xfId="0" applyFont="1" applyFill="1" applyBorder="1" applyAlignment="1">
      <alignment horizontal="center" vertical="center" textRotation="90" wrapText="1"/>
    </xf>
    <xf numFmtId="0" fontId="6" fillId="0" borderId="23" xfId="0" applyFont="1" applyBorder="1"/>
    <xf numFmtId="0" fontId="6" fillId="0" borderId="62" xfId="0" applyFont="1" applyBorder="1"/>
    <xf numFmtId="0" fontId="21" fillId="20" borderId="104" xfId="0" applyFont="1" applyFill="1" applyBorder="1" applyAlignment="1">
      <alignment horizontal="center" vertical="center" textRotation="90" wrapText="1"/>
    </xf>
    <xf numFmtId="0" fontId="21" fillId="2" borderId="20" xfId="0" applyFont="1" applyFill="1" applyBorder="1" applyAlignment="1">
      <alignment horizontal="center" vertical="center" textRotation="90" wrapText="1"/>
    </xf>
    <xf numFmtId="0" fontId="26" fillId="6" borderId="2" xfId="0" applyFont="1" applyFill="1" applyBorder="1" applyAlignment="1">
      <alignment horizontal="left" vertical="top" wrapText="1"/>
    </xf>
    <xf numFmtId="0" fontId="6" fillId="0" borderId="3" xfId="0" applyFont="1" applyBorder="1"/>
    <xf numFmtId="0" fontId="6" fillId="0" borderId="4" xfId="0" applyFont="1" applyBorder="1"/>
    <xf numFmtId="0" fontId="5" fillId="3" borderId="2" xfId="0" applyFont="1" applyFill="1" applyBorder="1" applyAlignment="1">
      <alignment horizontal="center" vertical="center" wrapText="1"/>
    </xf>
    <xf numFmtId="0" fontId="7" fillId="4" borderId="5" xfId="0" applyFont="1" applyFill="1" applyBorder="1" applyAlignment="1">
      <alignment horizontal="left" vertical="top" wrapText="1"/>
    </xf>
    <xf numFmtId="0" fontId="6" fillId="0" borderId="6" xfId="0" applyFont="1" applyBorder="1"/>
    <xf numFmtId="0" fontId="6" fillId="0" borderId="7" xfId="0" applyFont="1" applyBorder="1"/>
    <xf numFmtId="0" fontId="6" fillId="0" borderId="9" xfId="0" applyFont="1" applyBorder="1"/>
    <xf numFmtId="0" fontId="0" fillId="0" borderId="0" xfId="0" applyFont="1" applyAlignment="1"/>
    <xf numFmtId="0" fontId="6" fillId="0" borderId="10" xfId="0" applyFont="1" applyBorder="1"/>
    <xf numFmtId="0" fontId="6" fillId="0" borderId="17" xfId="0" applyFont="1" applyBorder="1"/>
    <xf numFmtId="0" fontId="6" fillId="0" borderId="15" xfId="0" applyFont="1" applyBorder="1"/>
    <xf numFmtId="0" fontId="6" fillId="0" borderId="16" xfId="0" applyFont="1" applyBorder="1"/>
    <xf numFmtId="0" fontId="13" fillId="0" borderId="2" xfId="0" applyFont="1" applyBorder="1" applyAlignment="1">
      <alignment horizontal="left" vertical="center" wrapText="1"/>
    </xf>
    <xf numFmtId="0" fontId="14" fillId="6" borderId="2" xfId="0" applyFont="1" applyFill="1" applyBorder="1" applyAlignment="1">
      <alignment horizontal="left" vertical="top" wrapText="1"/>
    </xf>
    <xf numFmtId="0" fontId="13" fillId="10" borderId="2" xfId="0" applyFont="1" applyFill="1" applyBorder="1" applyAlignment="1">
      <alignment horizontal="left" vertical="center" wrapText="1"/>
    </xf>
    <xf numFmtId="0" fontId="6" fillId="0" borderId="36" xfId="0" applyFont="1" applyBorder="1"/>
    <xf numFmtId="0" fontId="17" fillId="11" borderId="24" xfId="0" applyFont="1" applyFill="1" applyBorder="1" applyAlignment="1">
      <alignment horizontal="center" vertical="center" textRotation="90" wrapText="1"/>
    </xf>
    <xf numFmtId="0" fontId="6" fillId="0" borderId="44" xfId="0" applyFont="1" applyBorder="1"/>
    <xf numFmtId="0" fontId="18" fillId="11" borderId="37" xfId="0" applyFont="1" applyFill="1" applyBorder="1" applyAlignment="1">
      <alignment horizontal="center" vertical="center" textRotation="90" wrapText="1"/>
    </xf>
    <xf numFmtId="0" fontId="6" fillId="0" borderId="43" xfId="0" applyFont="1" applyBorder="1"/>
    <xf numFmtId="0" fontId="13" fillId="13" borderId="2" xfId="0" applyFont="1" applyFill="1" applyBorder="1" applyAlignment="1">
      <alignment horizontal="left" vertical="center" wrapText="1"/>
    </xf>
    <xf numFmtId="0" fontId="13" fillId="15" borderId="78" xfId="0" applyFont="1" applyFill="1" applyBorder="1" applyAlignment="1">
      <alignment horizontal="left" vertical="center" wrapText="1"/>
    </xf>
    <xf numFmtId="0" fontId="6" fillId="0" borderId="79" xfId="0" applyFont="1" applyBorder="1"/>
    <xf numFmtId="0" fontId="6" fillId="0" borderId="80" xfId="0" applyFont="1" applyBorder="1"/>
    <xf numFmtId="0" fontId="6" fillId="0" borderId="82" xfId="0" applyFont="1" applyBorder="1"/>
    <xf numFmtId="0" fontId="13" fillId="16" borderId="2" xfId="0" applyFont="1" applyFill="1" applyBorder="1" applyAlignment="1">
      <alignment horizontal="left" vertical="center" wrapText="1"/>
    </xf>
    <xf numFmtId="0" fontId="17" fillId="13" borderId="66" xfId="0" applyFont="1" applyFill="1" applyBorder="1" applyAlignment="1">
      <alignment horizontal="center" vertical="center" textRotation="90" wrapText="1"/>
    </xf>
    <xf numFmtId="0" fontId="17" fillId="2" borderId="37" xfId="0" applyFont="1" applyFill="1" applyBorder="1" applyAlignment="1">
      <alignment horizontal="center" vertical="center" textRotation="90" wrapText="1"/>
    </xf>
    <xf numFmtId="0" fontId="6" fillId="0" borderId="8" xfId="0" applyFont="1" applyBorder="1"/>
    <xf numFmtId="0" fontId="13" fillId="14" borderId="78" xfId="0" applyFont="1" applyFill="1" applyBorder="1" applyAlignment="1">
      <alignment horizontal="left" vertical="center" wrapText="1"/>
    </xf>
    <xf numFmtId="0" fontId="15" fillId="14" borderId="81" xfId="0" applyFont="1" applyFill="1" applyBorder="1" applyAlignment="1">
      <alignment horizontal="center" vertical="center" wrapText="1"/>
    </xf>
    <xf numFmtId="0" fontId="18" fillId="14" borderId="37" xfId="0" applyFont="1" applyFill="1" applyBorder="1" applyAlignment="1">
      <alignment horizontal="center" vertical="center" textRotation="90" wrapText="1"/>
    </xf>
    <xf numFmtId="0" fontId="40" fillId="0" borderId="2" xfId="0" applyFont="1" applyBorder="1" applyAlignment="1">
      <alignment horizontal="left" vertical="center" wrapText="1"/>
    </xf>
    <xf numFmtId="0" fontId="13" fillId="15" borderId="2" xfId="0" applyFont="1" applyFill="1" applyBorder="1" applyAlignment="1">
      <alignment horizontal="left" vertical="center" wrapText="1"/>
    </xf>
    <xf numFmtId="0" fontId="6" fillId="0" borderId="26" xfId="0" applyFont="1" applyBorder="1"/>
    <xf numFmtId="0" fontId="21" fillId="2" borderId="66" xfId="0" applyFont="1" applyFill="1" applyBorder="1" applyAlignment="1">
      <alignment horizontal="center" vertical="center" textRotation="90" wrapText="1"/>
    </xf>
    <xf numFmtId="0" fontId="21" fillId="18" borderId="37" xfId="0" applyFont="1" applyFill="1" applyBorder="1" applyAlignment="1">
      <alignment horizontal="center" vertical="center" textRotation="90" wrapText="1"/>
    </xf>
    <xf numFmtId="0" fontId="21" fillId="19" borderId="66" xfId="0" applyFont="1" applyFill="1" applyBorder="1" applyAlignment="1">
      <alignment horizontal="center" vertical="center" textRotation="90" wrapText="1"/>
    </xf>
    <xf numFmtId="0" fontId="48" fillId="3" borderId="35" xfId="0" applyFont="1" applyFill="1" applyBorder="1" applyAlignment="1">
      <alignment horizontal="left" vertical="center" wrapText="1"/>
    </xf>
    <xf numFmtId="0" fontId="6" fillId="0" borderId="118" xfId="0" applyFont="1" applyBorder="1"/>
    <xf numFmtId="0" fontId="21" fillId="15" borderId="37" xfId="0" applyFont="1" applyFill="1" applyBorder="1" applyAlignment="1">
      <alignment horizontal="center" vertical="center" textRotation="90" wrapText="1"/>
    </xf>
    <xf numFmtId="0" fontId="21" fillId="0" borderId="66" xfId="0" applyFont="1" applyBorder="1" applyAlignment="1">
      <alignment horizontal="center" vertical="center" textRotation="90" wrapText="1"/>
    </xf>
    <xf numFmtId="0" fontId="13" fillId="18" borderId="2" xfId="0" applyFont="1" applyFill="1" applyBorder="1" applyAlignment="1">
      <alignment horizontal="left" vertical="center" wrapText="1"/>
    </xf>
    <xf numFmtId="0" fontId="15" fillId="19" borderId="89" xfId="0" applyFont="1" applyFill="1" applyBorder="1" applyAlignment="1">
      <alignment horizontal="center" vertical="center" wrapText="1"/>
    </xf>
    <xf numFmtId="0" fontId="21" fillId="11" borderId="111" xfId="0" applyFont="1" applyFill="1" applyBorder="1" applyAlignment="1">
      <alignment horizontal="center" vertical="center" textRotation="90" wrapText="1"/>
    </xf>
    <xf numFmtId="0" fontId="6" fillId="0" borderId="28" xfId="0" applyFont="1" applyBorder="1"/>
    <xf numFmtId="0" fontId="6" fillId="0" borderId="113" xfId="0" applyFont="1" applyBorder="1"/>
    <xf numFmtId="0" fontId="21" fillId="11" borderId="108" xfId="0" applyFont="1" applyFill="1" applyBorder="1" applyAlignment="1">
      <alignment horizontal="center" vertical="center" textRotation="90" wrapText="1"/>
    </xf>
    <xf numFmtId="0" fontId="58" fillId="0" borderId="138" xfId="0" applyFont="1" applyBorder="1" applyAlignment="1">
      <alignment horizontal="left" vertical="center"/>
    </xf>
    <xf numFmtId="0" fontId="6" fillId="0" borderId="139" xfId="0" applyFont="1" applyBorder="1"/>
    <xf numFmtId="0" fontId="6" fillId="0" borderId="140" xfId="0" applyFont="1" applyBorder="1"/>
    <xf numFmtId="0" fontId="58" fillId="0" borderId="143" xfId="0" applyFont="1" applyBorder="1" applyAlignment="1">
      <alignment horizontal="left" vertical="center"/>
    </xf>
    <xf numFmtId="0" fontId="6" fillId="0" borderId="144" xfId="0" applyFont="1" applyBorder="1"/>
    <xf numFmtId="0" fontId="6" fillId="0" borderId="145" xfId="0" applyFont="1" applyBorder="1"/>
    <xf numFmtId="0" fontId="54" fillId="12" borderId="128" xfId="0" applyFont="1" applyFill="1" applyBorder="1" applyAlignment="1">
      <alignment horizontal="center" vertical="center"/>
    </xf>
    <xf numFmtId="0" fontId="6" fillId="0" borderId="129" xfId="0" applyFont="1" applyBorder="1"/>
    <xf numFmtId="0" fontId="6" fillId="0" borderId="130" xfId="0" applyFont="1" applyBorder="1"/>
    <xf numFmtId="0" fontId="58" fillId="0" borderId="133" xfId="0" applyFont="1" applyBorder="1" applyAlignment="1">
      <alignment horizontal="left" vertical="center"/>
    </xf>
    <xf numFmtId="0" fontId="6" fillId="0" borderId="134" xfId="0" applyFont="1" applyBorder="1"/>
    <xf numFmtId="0" fontId="6" fillId="0" borderId="135" xfId="0" applyFont="1" applyBorder="1"/>
    <xf numFmtId="1" fontId="3" fillId="22" borderId="74" xfId="0" applyNumberFormat="1" applyFont="1" applyFill="1" applyBorder="1" applyAlignment="1">
      <alignment horizontal="center" vertical="center" wrapText="1"/>
    </xf>
    <xf numFmtId="1" fontId="3" fillId="22" borderId="53" xfId="0" applyNumberFormat="1" applyFont="1" applyFill="1" applyBorder="1" applyAlignment="1">
      <alignment horizontal="center" vertical="center" wrapText="1"/>
    </xf>
    <xf numFmtId="1" fontId="3" fillId="22" borderId="57" xfId="0" applyNumberFormat="1" applyFont="1" applyFill="1" applyBorder="1" applyAlignment="1">
      <alignment horizontal="center" vertical="center" wrapText="1"/>
    </xf>
    <xf numFmtId="1" fontId="17" fillId="23" borderId="123" xfId="0" applyNumberFormat="1" applyFont="1" applyFill="1" applyBorder="1" applyAlignment="1">
      <alignment horizontal="center" vertical="center" wrapText="1"/>
    </xf>
    <xf numFmtId="1" fontId="16" fillId="23" borderId="60" xfId="0" applyNumberFormat="1" applyFont="1" applyFill="1" applyBorder="1" applyAlignment="1">
      <alignment horizontal="center" vertical="center" wrapText="1"/>
    </xf>
    <xf numFmtId="1" fontId="18" fillId="23" borderId="57" xfId="0" applyNumberFormat="1" applyFont="1" applyFill="1" applyBorder="1" applyAlignment="1">
      <alignment horizontal="center" vertical="center" wrapText="1"/>
    </xf>
    <xf numFmtId="165" fontId="18" fillId="23" borderId="57" xfId="0" applyNumberFormat="1" applyFont="1" applyFill="1" applyBorder="1" applyAlignment="1">
      <alignment horizontal="center" vertical="center" wrapText="1"/>
    </xf>
    <xf numFmtId="10" fontId="3" fillId="24" borderId="39" xfId="0" applyNumberFormat="1" applyFont="1" applyFill="1" applyBorder="1" applyAlignment="1">
      <alignment horizontal="center" vertical="center" wrapText="1"/>
    </xf>
    <xf numFmtId="0" fontId="18" fillId="24" borderId="21" xfId="0" applyFont="1" applyFill="1" applyBorder="1" applyAlignment="1">
      <alignment horizontal="center" vertical="center" wrapText="1"/>
    </xf>
    <xf numFmtId="0" fontId="18" fillId="24" borderId="55" xfId="0" applyFont="1" applyFill="1" applyBorder="1" applyAlignment="1">
      <alignment horizontal="center" vertical="center" wrapText="1"/>
    </xf>
    <xf numFmtId="0" fontId="18" fillId="24" borderId="18" xfId="0" applyFont="1" applyFill="1" applyBorder="1" applyAlignment="1">
      <alignment horizontal="center" vertical="center" wrapText="1"/>
    </xf>
    <xf numFmtId="0" fontId="18" fillId="24" borderId="72" xfId="0" applyFont="1" applyFill="1" applyBorder="1" applyAlignment="1">
      <alignment horizontal="center" vertical="center" wrapText="1"/>
    </xf>
    <xf numFmtId="10" fontId="3" fillId="24" borderId="72" xfId="0" applyNumberFormat="1" applyFont="1" applyFill="1" applyBorder="1" applyAlignment="1">
      <alignment horizontal="center" vertical="center" wrapText="1"/>
    </xf>
    <xf numFmtId="0" fontId="18" fillId="24" borderId="148" xfId="0" applyFont="1" applyFill="1" applyBorder="1" applyAlignment="1">
      <alignment horizontal="center" vertical="center" wrapText="1"/>
    </xf>
    <xf numFmtId="10" fontId="3" fillId="24" borderId="148" xfId="0" applyNumberFormat="1" applyFont="1" applyFill="1" applyBorder="1" applyAlignment="1">
      <alignment horizontal="center" vertical="center" wrapText="1"/>
    </xf>
    <xf numFmtId="10" fontId="3" fillId="24" borderId="149" xfId="0" applyNumberFormat="1" applyFont="1" applyFill="1" applyBorder="1" applyAlignment="1">
      <alignment horizontal="center" vertical="center" wrapText="1"/>
    </xf>
    <xf numFmtId="0" fontId="21" fillId="0" borderId="110" xfId="0" applyFont="1" applyBorder="1" applyAlignment="1">
      <alignment horizontal="left" vertical="top" wrapText="1"/>
    </xf>
    <xf numFmtId="0" fontId="21" fillId="0" borderId="150" xfId="0" applyFont="1" applyBorder="1" applyAlignment="1">
      <alignment horizontal="left" vertical="top" wrapText="1"/>
    </xf>
    <xf numFmtId="0" fontId="1" fillId="0" borderId="115" xfId="0" applyFont="1" applyBorder="1" applyAlignment="1">
      <alignment vertical="top" wrapText="1"/>
    </xf>
    <xf numFmtId="0" fontId="1" fillId="0" borderId="151" xfId="0" applyFont="1" applyBorder="1" applyAlignment="1">
      <alignment vertical="top" wrapText="1"/>
    </xf>
    <xf numFmtId="0" fontId="18" fillId="24" borderId="110" xfId="0" applyFont="1" applyFill="1" applyBorder="1" applyAlignment="1">
      <alignment horizontal="center" vertical="center" wrapText="1"/>
    </xf>
    <xf numFmtId="0" fontId="18" fillId="24" borderId="152" xfId="0" applyFont="1" applyFill="1" applyBorder="1" applyAlignment="1">
      <alignment horizontal="center" vertical="center" wrapText="1"/>
    </xf>
    <xf numFmtId="0" fontId="21" fillId="2" borderId="63" xfId="0" applyFont="1" applyFill="1" applyBorder="1" applyAlignment="1">
      <alignment horizontal="left" vertical="top" wrapText="1"/>
    </xf>
    <xf numFmtId="0" fontId="1" fillId="0" borderId="63" xfId="0" applyFont="1" applyBorder="1" applyAlignment="1">
      <alignment vertical="top" wrapText="1"/>
    </xf>
    <xf numFmtId="0" fontId="18" fillId="16" borderId="63" xfId="0" applyFont="1" applyFill="1" applyBorder="1" applyAlignment="1">
      <alignment horizontal="center" wrapText="1"/>
    </xf>
    <xf numFmtId="0" fontId="21" fillId="2" borderId="148" xfId="0" applyFont="1" applyFill="1" applyBorder="1" applyAlignment="1">
      <alignment horizontal="left" vertical="top" wrapText="1"/>
    </xf>
    <xf numFmtId="0" fontId="1" fillId="0" borderId="148" xfId="0" applyFont="1" applyBorder="1" applyAlignment="1">
      <alignment vertical="top" wrapText="1"/>
    </xf>
    <xf numFmtId="0" fontId="18" fillId="16" borderId="148" xfId="0" applyFont="1" applyFill="1" applyBorder="1" applyAlignment="1">
      <alignment horizontal="center" wrapText="1"/>
    </xf>
    <xf numFmtId="0" fontId="1" fillId="2" borderId="148" xfId="0" applyFont="1" applyFill="1" applyBorder="1" applyAlignment="1">
      <alignment vertical="top" wrapText="1"/>
    </xf>
    <xf numFmtId="0" fontId="36" fillId="0" borderId="148" xfId="0" applyFont="1" applyBorder="1" applyAlignment="1">
      <alignment vertical="top" wrapText="1"/>
    </xf>
    <xf numFmtId="0" fontId="36" fillId="0" borderId="63" xfId="0" applyFont="1" applyBorder="1" applyAlignment="1">
      <alignment vertical="top" wrapText="1"/>
    </xf>
    <xf numFmtId="0" fontId="21" fillId="2" borderId="153" xfId="0" applyFont="1" applyFill="1" applyBorder="1" applyAlignment="1">
      <alignment horizontal="left" vertical="top" wrapText="1"/>
    </xf>
    <xf numFmtId="0" fontId="1" fillId="0" borderId="153" xfId="0" applyFont="1" applyBorder="1" applyAlignment="1">
      <alignment vertical="top" wrapText="1"/>
    </xf>
    <xf numFmtId="0" fontId="18" fillId="16" borderId="153" xfId="0" applyFont="1" applyFill="1" applyBorder="1" applyAlignment="1">
      <alignment horizontal="center" wrapText="1"/>
    </xf>
    <xf numFmtId="0" fontId="1" fillId="2" borderId="153" xfId="0" applyFont="1" applyFill="1" applyBorder="1" applyAlignment="1">
      <alignment vertical="top" wrapText="1"/>
    </xf>
    <xf numFmtId="0" fontId="21" fillId="2" borderId="149" xfId="0" applyFont="1" applyFill="1" applyBorder="1" applyAlignment="1">
      <alignment horizontal="left" vertical="top" wrapText="1"/>
    </xf>
    <xf numFmtId="0" fontId="1" fillId="0" borderId="149" xfId="0" applyFont="1" applyBorder="1" applyAlignment="1">
      <alignment vertical="top" wrapText="1"/>
    </xf>
    <xf numFmtId="0" fontId="18" fillId="16" borderId="149" xfId="0" applyFont="1" applyFill="1" applyBorder="1" applyAlignment="1">
      <alignment horizontal="center" wrapText="1"/>
    </xf>
    <xf numFmtId="0" fontId="1" fillId="2" borderId="149" xfId="0" applyFont="1" applyFill="1" applyBorder="1" applyAlignment="1">
      <alignment vertical="top" wrapText="1"/>
    </xf>
    <xf numFmtId="0" fontId="36" fillId="0" borderId="149" xfId="0" applyFont="1" applyBorder="1" applyAlignment="1">
      <alignment vertical="top" wrapText="1"/>
    </xf>
    <xf numFmtId="9" fontId="3" fillId="16" borderId="148" xfId="0" applyNumberFormat="1" applyFont="1" applyFill="1" applyBorder="1" applyAlignment="1">
      <alignment horizontal="center" wrapText="1"/>
    </xf>
    <xf numFmtId="9" fontId="3" fillId="16" borderId="149" xfId="0" applyNumberFormat="1" applyFont="1" applyFill="1" applyBorder="1" applyAlignment="1">
      <alignment horizontal="center" wrapText="1"/>
    </xf>
    <xf numFmtId="9" fontId="3" fillId="16" borderId="72" xfId="0" applyNumberFormat="1" applyFont="1" applyFill="1" applyBorder="1" applyAlignment="1">
      <alignment horizontal="center" wrapText="1"/>
    </xf>
    <xf numFmtId="9" fontId="3" fillId="16" borderId="153" xfId="0" applyNumberFormat="1" applyFont="1" applyFill="1" applyBorder="1" applyAlignment="1">
      <alignment horizontal="center" wrapText="1"/>
    </xf>
    <xf numFmtId="9" fontId="3" fillId="16" borderId="154" xfId="0" applyNumberFormat="1" applyFont="1" applyFill="1" applyBorder="1" applyAlignment="1">
      <alignment horizontal="center" wrapText="1"/>
    </xf>
    <xf numFmtId="0" fontId="21" fillId="2" borderId="72" xfId="0" applyFont="1" applyFill="1" applyBorder="1" applyAlignment="1">
      <alignment horizontal="left" vertical="top" wrapText="1"/>
    </xf>
    <xf numFmtId="0" fontId="34" fillId="0" borderId="72" xfId="0" applyFont="1" applyBorder="1" applyAlignment="1">
      <alignment vertical="top" wrapText="1"/>
    </xf>
    <xf numFmtId="165" fontId="18" fillId="23" borderId="60" xfId="0" applyNumberFormat="1" applyFont="1" applyFill="1" applyBorder="1" applyAlignment="1">
      <alignment horizontal="center" vertical="center" wrapText="1"/>
    </xf>
    <xf numFmtId="0" fontId="8" fillId="0" borderId="148" xfId="0" applyFont="1" applyBorder="1" applyAlignment="1">
      <alignment vertical="top" wrapText="1"/>
    </xf>
    <xf numFmtId="9" fontId="3" fillId="13" borderId="72" xfId="0" applyNumberFormat="1" applyFont="1" applyFill="1" applyBorder="1" applyAlignment="1">
      <alignment horizontal="center" vertical="center" wrapText="1"/>
    </xf>
    <xf numFmtId="9" fontId="3" fillId="13" borderId="148" xfId="0" applyNumberFormat="1" applyFont="1" applyFill="1" applyBorder="1" applyAlignment="1">
      <alignment horizontal="center" vertical="center" wrapText="1"/>
    </xf>
    <xf numFmtId="9" fontId="3" fillId="13" borderId="149" xfId="0" applyNumberFormat="1" applyFont="1" applyFill="1" applyBorder="1" applyAlignment="1">
      <alignment horizontal="center" vertical="center" wrapText="1"/>
    </xf>
    <xf numFmtId="9" fontId="3" fillId="13" borderId="63" xfId="0" applyNumberFormat="1" applyFont="1" applyFill="1" applyBorder="1" applyAlignment="1">
      <alignment horizontal="center" vertical="center" wrapText="1"/>
    </xf>
    <xf numFmtId="9" fontId="3" fillId="13" borderId="153" xfId="0" applyNumberFormat="1" applyFont="1" applyFill="1" applyBorder="1" applyAlignment="1">
      <alignment horizontal="center" vertical="center" wrapText="1"/>
    </xf>
    <xf numFmtId="0" fontId="1" fillId="0" borderId="127" xfId="0" applyFont="1" applyBorder="1" applyAlignment="1">
      <alignment vertical="top" wrapText="1"/>
    </xf>
    <xf numFmtId="0" fontId="19" fillId="7" borderId="63" xfId="0" applyFont="1" applyFill="1" applyBorder="1" applyAlignment="1">
      <alignment horizontal="center" vertical="center" wrapText="1"/>
    </xf>
    <xf numFmtId="9" fontId="3" fillId="7" borderId="63" xfId="0" applyNumberFormat="1" applyFont="1" applyFill="1" applyBorder="1" applyAlignment="1">
      <alignment horizontal="center" vertical="center" wrapText="1"/>
    </xf>
    <xf numFmtId="0" fontId="18" fillId="0" borderId="149" xfId="0" applyFont="1" applyBorder="1" applyAlignment="1">
      <alignment horizontal="center" vertical="center" wrapText="1"/>
    </xf>
    <xf numFmtId="9" fontId="3" fillId="7" borderId="149" xfId="0" applyNumberFormat="1" applyFont="1" applyFill="1" applyBorder="1" applyAlignment="1">
      <alignment horizontal="center" vertical="center" wrapText="1"/>
    </xf>
    <xf numFmtId="0" fontId="19" fillId="7" borderId="149" xfId="0" applyFont="1" applyFill="1" applyBorder="1" applyAlignment="1">
      <alignment horizontal="center" vertical="center" wrapText="1"/>
    </xf>
    <xf numFmtId="0" fontId="21" fillId="0" borderId="86" xfId="0" applyFont="1" applyBorder="1" applyAlignment="1">
      <alignment horizontal="center" vertical="top" wrapText="1"/>
    </xf>
    <xf numFmtId="0" fontId="21" fillId="0" borderId="151" xfId="0" applyFont="1" applyBorder="1" applyAlignment="1">
      <alignment horizontal="center" vertical="top" wrapText="1"/>
    </xf>
    <xf numFmtId="0" fontId="21" fillId="0" borderId="155" xfId="0" applyFont="1" applyBorder="1" applyAlignment="1">
      <alignment horizontal="center" vertical="top" wrapText="1"/>
    </xf>
    <xf numFmtId="0" fontId="22" fillId="0" borderId="149" xfId="0" applyFont="1" applyBorder="1" applyAlignment="1">
      <alignment horizontal="center" vertical="center" wrapText="1"/>
    </xf>
    <xf numFmtId="0" fontId="21" fillId="0" borderId="127" xfId="0" applyFont="1" applyBorder="1" applyAlignment="1">
      <alignment horizontal="center" vertical="top" wrapText="1"/>
    </xf>
    <xf numFmtId="0" fontId="1" fillId="0" borderId="149" xfId="0" applyFont="1" applyBorder="1" applyAlignment="1">
      <alignment horizontal="center" vertical="top" wrapText="1"/>
    </xf>
    <xf numFmtId="0" fontId="1" fillId="0" borderId="127" xfId="0" applyFont="1" applyBorder="1" applyAlignment="1">
      <alignment horizontal="center" vertical="top" wrapText="1"/>
    </xf>
    <xf numFmtId="0" fontId="1" fillId="0" borderId="63" xfId="0" applyFont="1" applyBorder="1" applyAlignment="1">
      <alignment horizontal="center" vertical="top" wrapText="1"/>
    </xf>
    <xf numFmtId="0" fontId="17" fillId="8" borderId="125" xfId="0" applyFont="1" applyFill="1" applyBorder="1" applyAlignment="1">
      <alignment horizontal="center" vertical="center" wrapText="1"/>
    </xf>
    <xf numFmtId="0" fontId="14" fillId="6" borderId="78" xfId="0" applyFont="1" applyFill="1" applyBorder="1" applyAlignment="1">
      <alignment horizontal="left" vertical="top" wrapText="1"/>
    </xf>
    <xf numFmtId="0" fontId="6" fillId="0" borderId="106" xfId="0" applyFont="1" applyBorder="1"/>
    <xf numFmtId="0" fontId="6" fillId="0" borderId="103" xfId="0" applyFont="1" applyBorder="1"/>
    <xf numFmtId="0" fontId="1" fillId="0" borderId="125" xfId="0" applyFont="1" applyBorder="1" applyAlignment="1">
      <alignment wrapText="1"/>
    </xf>
    <xf numFmtId="0" fontId="18" fillId="7" borderId="29" xfId="0" applyFont="1" applyFill="1" applyBorder="1" applyAlignment="1">
      <alignment horizontal="center" vertical="center" textRotation="90" wrapText="1"/>
    </xf>
    <xf numFmtId="0" fontId="18" fillId="0" borderId="29" xfId="0" applyFont="1" applyBorder="1" applyAlignment="1">
      <alignment horizontal="center" vertical="center" textRotation="90" wrapText="1"/>
    </xf>
    <xf numFmtId="0" fontId="19" fillId="7" borderId="153" xfId="0" applyFont="1" applyFill="1" applyBorder="1" applyAlignment="1">
      <alignment horizontal="center" vertical="center" wrapText="1"/>
    </xf>
    <xf numFmtId="9" fontId="3" fillId="7" borderId="153" xfId="0" applyNumberFormat="1" applyFont="1" applyFill="1" applyBorder="1" applyAlignment="1">
      <alignment horizontal="center" vertical="center" wrapText="1"/>
    </xf>
    <xf numFmtId="0" fontId="4" fillId="0" borderId="153" xfId="0" applyFont="1" applyBorder="1" applyAlignment="1">
      <alignment wrapText="1"/>
    </xf>
    <xf numFmtId="0" fontId="1" fillId="0" borderId="153" xfId="0" applyFont="1" applyBorder="1" applyAlignment="1">
      <alignment horizontal="center" vertical="top" wrapText="1"/>
    </xf>
    <xf numFmtId="0" fontId="1" fillId="0" borderId="153" xfId="0" applyFont="1" applyBorder="1" applyAlignment="1">
      <alignment horizontal="left" vertical="top" wrapText="1"/>
    </xf>
    <xf numFmtId="0" fontId="15" fillId="7" borderId="158" xfId="0" applyFont="1" applyFill="1" applyBorder="1" applyAlignment="1">
      <alignment horizontal="center" vertical="center" wrapText="1" readingOrder="1"/>
    </xf>
    <xf numFmtId="0" fontId="15" fillId="7" borderId="159" xfId="0" applyFont="1" applyFill="1" applyBorder="1" applyAlignment="1">
      <alignment horizontal="center" vertical="center" wrapText="1" readingOrder="1"/>
    </xf>
    <xf numFmtId="0" fontId="15" fillId="7" borderId="159" xfId="0" applyFont="1" applyFill="1" applyBorder="1" applyAlignment="1">
      <alignment horizontal="center" vertical="center" wrapText="1"/>
    </xf>
    <xf numFmtId="0" fontId="6" fillId="0" borderId="160" xfId="0" applyFont="1" applyBorder="1"/>
    <xf numFmtId="0" fontId="15" fillId="7" borderId="161" xfId="0" applyFont="1" applyFill="1" applyBorder="1" applyAlignment="1">
      <alignment horizontal="center" vertical="center" wrapText="1" readingOrder="1"/>
    </xf>
    <xf numFmtId="0" fontId="16" fillId="7" borderId="161" xfId="0" applyFont="1" applyFill="1" applyBorder="1" applyAlignment="1">
      <alignment horizontal="center" vertical="center" wrapText="1"/>
    </xf>
    <xf numFmtId="0" fontId="15" fillId="7" borderId="161" xfId="0" applyFont="1" applyFill="1" applyBorder="1" applyAlignment="1">
      <alignment horizontal="center" vertical="center" wrapText="1"/>
    </xf>
    <xf numFmtId="0" fontId="15" fillId="7" borderId="162" xfId="0" applyFont="1" applyFill="1" applyBorder="1" applyAlignment="1">
      <alignment horizontal="center" vertical="center" wrapText="1"/>
    </xf>
    <xf numFmtId="0" fontId="15" fillId="7" borderId="159" xfId="0" applyFont="1" applyFill="1" applyBorder="1" applyAlignment="1">
      <alignment horizontal="center" vertical="center" wrapText="1"/>
    </xf>
    <xf numFmtId="0" fontId="15" fillId="7" borderId="164" xfId="0" applyFont="1" applyFill="1" applyBorder="1" applyAlignment="1">
      <alignment horizontal="center" vertical="center" wrapText="1"/>
    </xf>
    <xf numFmtId="0" fontId="68" fillId="8" borderId="156" xfId="0" applyFont="1" applyFill="1" applyBorder="1" applyAlignment="1">
      <alignment horizontal="center" vertical="center" wrapText="1"/>
    </xf>
    <xf numFmtId="0" fontId="1" fillId="0" borderId="165" xfId="0" applyFont="1" applyBorder="1" applyAlignment="1">
      <alignment horizontal="center" vertical="top" wrapText="1"/>
    </xf>
    <xf numFmtId="0" fontId="1" fillId="0" borderId="166" xfId="0" applyFont="1" applyBorder="1" applyAlignment="1">
      <alignment horizontal="center" vertical="top" wrapText="1"/>
    </xf>
    <xf numFmtId="0" fontId="1" fillId="0" borderId="110" xfId="0" applyFont="1" applyBorder="1" applyAlignment="1">
      <alignment horizontal="center" vertical="top" wrapText="1"/>
    </xf>
    <xf numFmtId="0" fontId="1" fillId="2" borderId="125" xfId="0" applyFont="1" applyFill="1" applyBorder="1" applyAlignment="1">
      <alignment wrapText="1"/>
    </xf>
    <xf numFmtId="0" fontId="24" fillId="2" borderId="125" xfId="0" applyFont="1" applyFill="1" applyBorder="1" applyAlignment="1">
      <alignment wrapText="1"/>
    </xf>
    <xf numFmtId="0" fontId="18" fillId="0" borderId="107" xfId="0" applyFont="1" applyBorder="1" applyAlignment="1">
      <alignment horizontal="center" vertical="center" wrapText="1"/>
    </xf>
    <xf numFmtId="0" fontId="18" fillId="0" borderId="26" xfId="0" applyFont="1" applyBorder="1" applyAlignment="1">
      <alignment horizontal="center" vertical="center" wrapText="1"/>
    </xf>
    <xf numFmtId="1" fontId="18" fillId="9" borderId="167" xfId="0" applyNumberFormat="1" applyFont="1" applyFill="1" applyBorder="1" applyAlignment="1">
      <alignment horizontal="center" vertical="center" wrapText="1"/>
    </xf>
    <xf numFmtId="0" fontId="3" fillId="0" borderId="168" xfId="0" applyFont="1" applyBorder="1" applyAlignment="1">
      <alignment horizontal="center" vertical="center" wrapText="1"/>
    </xf>
    <xf numFmtId="0" fontId="3" fillId="0" borderId="169" xfId="0" applyFont="1" applyBorder="1" applyAlignment="1">
      <alignment horizontal="center" vertical="center" wrapText="1"/>
    </xf>
    <xf numFmtId="0" fontId="3" fillId="0" borderId="170" xfId="0" applyFont="1" applyBorder="1" applyAlignment="1">
      <alignment horizontal="center" vertical="center" wrapText="1"/>
    </xf>
    <xf numFmtId="0" fontId="17" fillId="0" borderId="170" xfId="0" applyFont="1" applyBorder="1" applyAlignment="1">
      <alignment horizontal="center" vertical="center" wrapText="1"/>
    </xf>
    <xf numFmtId="0" fontId="17" fillId="0" borderId="171" xfId="0" applyFont="1" applyBorder="1" applyAlignment="1">
      <alignment horizontal="center" vertical="center" wrapText="1"/>
    </xf>
    <xf numFmtId="0" fontId="1" fillId="0" borderId="172" xfId="0" applyFont="1" applyBorder="1" applyAlignment="1">
      <alignment horizontal="center" vertical="top" wrapText="1"/>
    </xf>
    <xf numFmtId="1" fontId="18" fillId="23" borderId="156" xfId="0" applyNumberFormat="1" applyFont="1" applyFill="1" applyBorder="1" applyAlignment="1">
      <alignment horizontal="center" vertical="center" wrapText="1"/>
    </xf>
    <xf numFmtId="0" fontId="8" fillId="11" borderId="110" xfId="0" applyFont="1" applyFill="1" applyBorder="1" applyAlignment="1">
      <alignment vertical="top" wrapText="1"/>
    </xf>
    <xf numFmtId="0" fontId="8" fillId="2" borderId="93" xfId="0" applyFont="1" applyFill="1" applyBorder="1" applyAlignment="1">
      <alignment vertical="top" wrapText="1"/>
    </xf>
    <xf numFmtId="0" fontId="8" fillId="2" borderId="96" xfId="0" applyFont="1" applyFill="1" applyBorder="1" applyAlignment="1">
      <alignment vertical="top" wrapText="1"/>
    </xf>
    <xf numFmtId="0" fontId="2" fillId="2" borderId="93" xfId="0" applyFont="1" applyFill="1" applyBorder="1" applyAlignment="1">
      <alignment vertical="top" wrapText="1"/>
    </xf>
    <xf numFmtId="0" fontId="2" fillId="2" borderId="96" xfId="0" applyFont="1" applyFill="1" applyBorder="1" applyAlignment="1">
      <alignment vertical="top" wrapText="1"/>
    </xf>
    <xf numFmtId="0" fontId="8" fillId="2" borderId="110" xfId="0" applyFont="1" applyFill="1" applyBorder="1" applyAlignment="1">
      <alignment vertical="top" wrapText="1"/>
    </xf>
    <xf numFmtId="0" fontId="8" fillId="2" borderId="125" xfId="0" applyFont="1" applyFill="1" applyBorder="1" applyAlignment="1">
      <alignment vertical="top" wrapText="1"/>
    </xf>
    <xf numFmtId="0" fontId="18" fillId="12" borderId="84" xfId="0" applyFont="1" applyFill="1" applyBorder="1" applyAlignment="1">
      <alignment horizontal="center" vertical="center" wrapText="1"/>
    </xf>
    <xf numFmtId="0" fontId="18" fillId="12" borderId="51" xfId="0" applyFont="1" applyFill="1" applyBorder="1" applyAlignment="1">
      <alignment horizontal="center" vertical="center" wrapText="1"/>
    </xf>
    <xf numFmtId="0" fontId="18" fillId="12" borderId="54" xfId="0" applyFont="1" applyFill="1" applyBorder="1" applyAlignment="1">
      <alignment horizontal="center" vertical="center" wrapText="1"/>
    </xf>
    <xf numFmtId="1" fontId="18" fillId="9" borderId="34" xfId="0" applyNumberFormat="1" applyFont="1" applyFill="1" applyBorder="1" applyAlignment="1">
      <alignment horizontal="center" vertical="center" wrapText="1"/>
    </xf>
    <xf numFmtId="0" fontId="8" fillId="2" borderId="125" xfId="0" applyFont="1" applyFill="1" applyBorder="1" applyAlignment="1">
      <alignment wrapText="1"/>
    </xf>
    <xf numFmtId="0" fontId="17" fillId="8" borderId="173" xfId="0" applyFont="1" applyFill="1" applyBorder="1" applyAlignment="1">
      <alignment horizontal="center" vertical="center" wrapText="1"/>
    </xf>
    <xf numFmtId="0" fontId="3" fillId="2" borderId="175" xfId="0" applyFont="1" applyFill="1" applyBorder="1" applyAlignment="1">
      <alignment horizontal="center" vertical="center" wrapText="1"/>
    </xf>
    <xf numFmtId="0" fontId="3" fillId="2" borderId="176" xfId="0" applyFont="1" applyFill="1" applyBorder="1" applyAlignment="1">
      <alignment horizontal="center" vertical="center" wrapText="1"/>
    </xf>
    <xf numFmtId="0" fontId="3" fillId="0" borderId="176" xfId="0" applyFont="1" applyBorder="1" applyAlignment="1">
      <alignment horizontal="center" vertical="center" wrapText="1"/>
    </xf>
    <xf numFmtId="0" fontId="3" fillId="2" borderId="169" xfId="0" applyFont="1" applyFill="1" applyBorder="1" applyAlignment="1">
      <alignment horizontal="center" vertical="center" wrapText="1"/>
    </xf>
    <xf numFmtId="0" fontId="17" fillId="0" borderId="179" xfId="0" applyFont="1" applyBorder="1" applyAlignment="1">
      <alignment horizontal="center" vertical="center" wrapText="1"/>
    </xf>
    <xf numFmtId="0" fontId="17" fillId="8" borderId="179" xfId="0" applyFont="1" applyFill="1" applyBorder="1" applyAlignment="1">
      <alignment horizontal="center" vertical="center" wrapText="1"/>
    </xf>
    <xf numFmtId="0" fontId="15" fillId="11" borderId="26" xfId="0" applyFont="1" applyFill="1" applyBorder="1" applyAlignment="1">
      <alignment horizontal="center" vertical="center" wrapText="1"/>
    </xf>
    <xf numFmtId="0" fontId="6" fillId="0" borderId="27" xfId="0" applyFont="1" applyBorder="1"/>
    <xf numFmtId="0" fontId="15" fillId="11" borderId="27" xfId="0" applyFont="1" applyFill="1" applyBorder="1" applyAlignment="1">
      <alignment horizontal="center" vertical="center" wrapText="1" readingOrder="1"/>
    </xf>
    <xf numFmtId="0" fontId="16" fillId="11" borderId="27" xfId="0" applyFont="1" applyFill="1" applyBorder="1" applyAlignment="1">
      <alignment horizontal="center" vertical="center" wrapText="1"/>
    </xf>
    <xf numFmtId="0" fontId="15" fillId="11" borderId="27" xfId="0" applyFont="1" applyFill="1" applyBorder="1" applyAlignment="1">
      <alignment horizontal="center" vertical="center" wrapText="1"/>
    </xf>
    <xf numFmtId="0" fontId="15" fillId="11" borderId="180" xfId="0" applyFont="1" applyFill="1" applyBorder="1" applyAlignment="1">
      <alignment horizontal="center" vertical="center" wrapText="1"/>
    </xf>
    <xf numFmtId="0" fontId="19" fillId="11" borderId="181" xfId="0" applyFont="1" applyFill="1" applyBorder="1" applyAlignment="1">
      <alignment horizontal="center" vertical="center" wrapText="1"/>
    </xf>
    <xf numFmtId="0" fontId="11" fillId="0" borderId="168" xfId="0" applyFont="1" applyFill="1" applyBorder="1" applyAlignment="1">
      <alignment horizontal="center" vertical="center" wrapText="1"/>
    </xf>
    <xf numFmtId="0" fontId="11" fillId="0" borderId="169" xfId="0" applyFont="1" applyFill="1" applyBorder="1" applyAlignment="1">
      <alignment horizontal="center" vertical="center" wrapText="1"/>
    </xf>
    <xf numFmtId="0" fontId="3" fillId="0" borderId="169" xfId="0" applyFont="1" applyFill="1" applyBorder="1" applyAlignment="1">
      <alignment horizontal="center" vertical="center" wrapText="1"/>
    </xf>
    <xf numFmtId="0" fontId="11" fillId="0" borderId="179" xfId="0" applyFont="1" applyFill="1" applyBorder="1" applyAlignment="1">
      <alignment horizontal="center" vertical="center" wrapText="1"/>
    </xf>
    <xf numFmtId="0" fontId="3" fillId="0" borderId="168" xfId="0" applyFont="1" applyFill="1" applyBorder="1" applyAlignment="1">
      <alignment horizontal="center" vertical="center" wrapText="1"/>
    </xf>
    <xf numFmtId="0" fontId="11" fillId="2" borderId="179" xfId="0" applyFont="1" applyFill="1" applyBorder="1" applyAlignment="1">
      <alignment horizontal="center" vertical="center" wrapText="1"/>
    </xf>
    <xf numFmtId="0" fontId="21" fillId="2" borderId="127" xfId="0" applyFont="1" applyFill="1" applyBorder="1" applyAlignment="1">
      <alignment horizontal="left" vertical="top" wrapText="1"/>
    </xf>
    <xf numFmtId="0" fontId="21" fillId="2" borderId="157" xfId="0" applyFont="1" applyFill="1" applyBorder="1" applyAlignment="1">
      <alignment horizontal="left" vertical="top" wrapText="1"/>
    </xf>
    <xf numFmtId="0" fontId="21" fillId="2" borderId="151" xfId="0" applyFont="1" applyFill="1" applyBorder="1" applyAlignment="1">
      <alignment horizontal="left" vertical="top" wrapText="1"/>
    </xf>
    <xf numFmtId="0" fontId="8" fillId="2" borderId="182" xfId="0" applyFont="1" applyFill="1" applyBorder="1" applyAlignment="1">
      <alignment vertical="top" wrapText="1"/>
    </xf>
    <xf numFmtId="0" fontId="8" fillId="2" borderId="181" xfId="0" applyFont="1" applyFill="1" applyBorder="1" applyAlignment="1">
      <alignment vertical="top" wrapText="1"/>
    </xf>
    <xf numFmtId="0" fontId="1" fillId="2" borderId="181" xfId="0" applyFont="1" applyFill="1" applyBorder="1" applyAlignment="1">
      <alignment vertical="top" wrapText="1"/>
    </xf>
    <xf numFmtId="0" fontId="8" fillId="0" borderId="181" xfId="0" applyFont="1" applyBorder="1" applyAlignment="1">
      <alignment vertical="top" wrapText="1"/>
    </xf>
    <xf numFmtId="9" fontId="3" fillId="11" borderId="181" xfId="0" applyNumberFormat="1" applyFont="1" applyFill="1" applyBorder="1" applyAlignment="1">
      <alignment horizontal="center" vertical="center" wrapText="1"/>
    </xf>
    <xf numFmtId="0" fontId="17" fillId="0" borderId="168" xfId="0" applyFont="1" applyBorder="1" applyAlignment="1">
      <alignment horizontal="center" vertical="center" wrapText="1"/>
    </xf>
    <xf numFmtId="0" fontId="3" fillId="0" borderId="156" xfId="0" applyFont="1" applyFill="1" applyBorder="1" applyAlignment="1">
      <alignment horizontal="center" vertical="center" wrapText="1"/>
    </xf>
    <xf numFmtId="0" fontId="1" fillId="2" borderId="183" xfId="0" applyFont="1" applyFill="1" applyBorder="1" applyAlignment="1">
      <alignment wrapText="1"/>
    </xf>
    <xf numFmtId="0" fontId="8" fillId="2" borderId="124" xfId="0" applyFont="1" applyFill="1" applyBorder="1" applyAlignment="1">
      <alignment vertical="top" wrapText="1"/>
    </xf>
    <xf numFmtId="0" fontId="17" fillId="13" borderId="65" xfId="0" applyFont="1" applyFill="1" applyBorder="1" applyAlignment="1">
      <alignment horizontal="center" vertical="center" wrapText="1"/>
    </xf>
    <xf numFmtId="0" fontId="18" fillId="2" borderId="84" xfId="0" applyFont="1" applyFill="1" applyBorder="1" applyAlignment="1">
      <alignment horizontal="center" vertical="center" wrapText="1"/>
    </xf>
    <xf numFmtId="0" fontId="18" fillId="2" borderId="51" xfId="0" applyFont="1" applyFill="1" applyBorder="1" applyAlignment="1">
      <alignment horizontal="center" vertical="center" wrapText="1"/>
    </xf>
    <xf numFmtId="0" fontId="18" fillId="2" borderId="54" xfId="0" applyFont="1" applyFill="1" applyBorder="1" applyAlignment="1">
      <alignment horizontal="center" vertical="center" wrapText="1"/>
    </xf>
    <xf numFmtId="0" fontId="17" fillId="13" borderId="185" xfId="0" applyFont="1" applyFill="1" applyBorder="1" applyAlignment="1">
      <alignment horizontal="center" vertical="center" wrapText="1"/>
    </xf>
    <xf numFmtId="0" fontId="11" fillId="2" borderId="176" xfId="0" applyFont="1" applyFill="1" applyBorder="1" applyAlignment="1">
      <alignment horizontal="center" vertical="center" wrapText="1"/>
    </xf>
    <xf numFmtId="0" fontId="17" fillId="0" borderId="186" xfId="0" applyFont="1" applyBorder="1" applyAlignment="1">
      <alignment horizontal="center" vertical="center" wrapText="1"/>
    </xf>
    <xf numFmtId="0" fontId="17" fillId="8" borderId="168" xfId="0" applyFont="1" applyFill="1" applyBorder="1" applyAlignment="1">
      <alignment horizontal="center" vertical="center" wrapText="1"/>
    </xf>
    <xf numFmtId="0" fontId="17" fillId="8" borderId="156" xfId="0" applyFont="1" applyFill="1" applyBorder="1" applyAlignment="1">
      <alignment horizontal="center" vertical="center" wrapText="1"/>
    </xf>
    <xf numFmtId="0" fontId="11" fillId="2" borderId="186" xfId="0" applyFont="1" applyFill="1" applyBorder="1" applyAlignment="1">
      <alignment horizontal="center" vertical="center" wrapText="1"/>
    </xf>
    <xf numFmtId="0" fontId="15" fillId="13" borderId="26" xfId="0" applyFont="1" applyFill="1" applyBorder="1" applyAlignment="1">
      <alignment horizontal="center" vertical="center" wrapText="1"/>
    </xf>
    <xf numFmtId="0" fontId="15" fillId="13" borderId="27" xfId="0" applyFont="1" applyFill="1" applyBorder="1" applyAlignment="1">
      <alignment horizontal="center" vertical="center" wrapText="1" readingOrder="1"/>
    </xf>
    <xf numFmtId="0" fontId="17" fillId="13" borderId="27" xfId="0" applyFont="1" applyFill="1" applyBorder="1" applyAlignment="1">
      <alignment horizontal="center" vertical="center" wrapText="1"/>
    </xf>
    <xf numFmtId="0" fontId="15" fillId="13" borderId="27" xfId="0" applyFont="1" applyFill="1" applyBorder="1" applyAlignment="1">
      <alignment horizontal="center" vertical="center" wrapText="1"/>
    </xf>
    <xf numFmtId="0" fontId="15" fillId="13" borderId="180" xfId="0" applyFont="1" applyFill="1" applyBorder="1" applyAlignment="1">
      <alignment horizontal="center" vertical="center" wrapText="1"/>
    </xf>
    <xf numFmtId="0" fontId="11" fillId="0" borderId="187" xfId="0" applyFont="1" applyFill="1" applyBorder="1" applyAlignment="1">
      <alignment horizontal="center" vertical="center" wrapText="1"/>
    </xf>
    <xf numFmtId="0" fontId="11" fillId="0" borderId="176" xfId="0" applyFont="1" applyFill="1" applyBorder="1" applyAlignment="1">
      <alignment horizontal="center" vertical="center" wrapText="1"/>
    </xf>
    <xf numFmtId="0" fontId="18" fillId="13" borderId="72" xfId="0" applyFont="1" applyFill="1" applyBorder="1" applyAlignment="1">
      <alignment horizontal="center" vertical="center" wrapText="1"/>
    </xf>
    <xf numFmtId="0" fontId="18" fillId="2" borderId="72" xfId="0" applyFont="1" applyFill="1" applyBorder="1" applyAlignment="1">
      <alignment vertical="top" wrapText="1"/>
    </xf>
    <xf numFmtId="0" fontId="8" fillId="2" borderId="72" xfId="0" applyFont="1" applyFill="1" applyBorder="1" applyAlignment="1">
      <alignment vertical="top" wrapText="1"/>
    </xf>
    <xf numFmtId="0" fontId="11" fillId="2" borderId="187" xfId="0" applyFont="1" applyFill="1" applyBorder="1" applyAlignment="1">
      <alignment horizontal="center" vertical="center" wrapText="1"/>
    </xf>
    <xf numFmtId="0" fontId="21" fillId="2" borderId="188" xfId="0" applyFont="1" applyFill="1" applyBorder="1" applyAlignment="1">
      <alignment horizontal="left" vertical="top" wrapText="1"/>
    </xf>
    <xf numFmtId="0" fontId="1" fillId="0" borderId="181" xfId="0" applyFont="1" applyBorder="1" applyAlignment="1">
      <alignment vertical="top" wrapText="1"/>
    </xf>
    <xf numFmtId="0" fontId="18" fillId="13" borderId="181" xfId="0" applyFont="1" applyFill="1" applyBorder="1" applyAlignment="1">
      <alignment horizontal="center" vertical="center" wrapText="1"/>
    </xf>
    <xf numFmtId="9" fontId="3" fillId="13" borderId="189" xfId="0" applyNumberFormat="1" applyFont="1" applyFill="1" applyBorder="1" applyAlignment="1">
      <alignment horizontal="center" vertical="center" wrapText="1"/>
    </xf>
    <xf numFmtId="0" fontId="8" fillId="2" borderId="190" xfId="0" applyFont="1" applyFill="1" applyBorder="1" applyAlignment="1">
      <alignment vertical="top" wrapText="1"/>
    </xf>
    <xf numFmtId="0" fontId="11" fillId="0" borderId="186" xfId="0" applyFont="1" applyFill="1" applyBorder="1" applyAlignment="1">
      <alignment horizontal="center" vertical="center" wrapText="1"/>
    </xf>
    <xf numFmtId="0" fontId="11" fillId="2" borderId="187" xfId="0" applyFont="1" applyFill="1" applyBorder="1" applyAlignment="1">
      <alignment wrapText="1"/>
    </xf>
    <xf numFmtId="0" fontId="15" fillId="14" borderId="108" xfId="0" applyFont="1" applyFill="1" applyBorder="1" applyAlignment="1">
      <alignment horizontal="center" vertical="center" wrapText="1"/>
    </xf>
    <xf numFmtId="0" fontId="17" fillId="14" borderId="65" xfId="0" applyFont="1" applyFill="1" applyBorder="1" applyAlignment="1">
      <alignment horizontal="center" vertical="center" wrapText="1"/>
    </xf>
    <xf numFmtId="0" fontId="17" fillId="14" borderId="156" xfId="0" applyFont="1" applyFill="1" applyBorder="1" applyAlignment="1">
      <alignment horizontal="center" vertical="center" wrapText="1"/>
    </xf>
    <xf numFmtId="0" fontId="18" fillId="0" borderId="51" xfId="0" applyFont="1" applyBorder="1" applyAlignment="1">
      <alignment horizontal="center" vertical="center" wrapText="1"/>
    </xf>
    <xf numFmtId="0" fontId="18" fillId="0" borderId="54" xfId="0" applyFont="1" applyBorder="1" applyAlignment="1">
      <alignment horizontal="center" vertical="center" wrapText="1"/>
    </xf>
    <xf numFmtId="0" fontId="11" fillId="0" borderId="185" xfId="0" applyFont="1" applyBorder="1" applyAlignment="1">
      <alignment horizontal="center" vertical="center" wrapText="1"/>
    </xf>
    <xf numFmtId="0" fontId="11" fillId="0" borderId="176" xfId="0" applyFont="1" applyBorder="1" applyAlignment="1">
      <alignment horizontal="center" vertical="center" wrapText="1"/>
    </xf>
    <xf numFmtId="0" fontId="11" fillId="0" borderId="177" xfId="0" applyFont="1" applyBorder="1" applyAlignment="1">
      <alignment horizontal="center" vertical="center" wrapText="1"/>
    </xf>
    <xf numFmtId="0" fontId="11" fillId="0" borderId="175" xfId="0" applyFont="1" applyFill="1" applyBorder="1" applyAlignment="1">
      <alignment horizontal="center" vertical="center" wrapText="1"/>
    </xf>
    <xf numFmtId="0" fontId="11" fillId="0" borderId="177" xfId="0" applyFont="1" applyFill="1" applyBorder="1" applyAlignment="1">
      <alignment horizontal="center" vertical="center" wrapText="1"/>
    </xf>
    <xf numFmtId="0" fontId="17" fillId="0" borderId="170" xfId="0" applyFont="1" applyFill="1" applyBorder="1" applyAlignment="1">
      <alignment horizontal="center" vertical="center" wrapText="1"/>
    </xf>
    <xf numFmtId="0" fontId="17" fillId="0" borderId="171" xfId="0" applyFont="1" applyFill="1" applyBorder="1" applyAlignment="1">
      <alignment horizontal="center" vertical="center" wrapText="1"/>
    </xf>
    <xf numFmtId="0" fontId="17" fillId="15" borderId="65" xfId="0" applyFont="1" applyFill="1" applyBorder="1" applyAlignment="1">
      <alignment horizontal="center" vertical="center" wrapText="1"/>
    </xf>
    <xf numFmtId="0" fontId="17" fillId="15" borderId="156" xfId="0" applyFont="1" applyFill="1" applyBorder="1" applyAlignment="1">
      <alignment horizontal="center" vertical="center" wrapText="1"/>
    </xf>
    <xf numFmtId="0" fontId="31" fillId="2" borderId="41" xfId="0" applyFont="1" applyFill="1" applyBorder="1" applyAlignment="1">
      <alignment vertical="top" wrapText="1"/>
    </xf>
    <xf numFmtId="0" fontId="32" fillId="2" borderId="93" xfId="0" applyFont="1" applyFill="1" applyBorder="1" applyAlignment="1">
      <alignment vertical="top" wrapText="1"/>
    </xf>
    <xf numFmtId="0" fontId="33" fillId="2" borderId="96" xfId="0" applyFont="1" applyFill="1" applyBorder="1" applyAlignment="1">
      <alignment vertical="top" wrapText="1"/>
    </xf>
    <xf numFmtId="0" fontId="11" fillId="0" borderId="173" xfId="0" applyFont="1" applyBorder="1" applyAlignment="1">
      <alignment horizontal="center" vertical="center" wrapText="1"/>
    </xf>
    <xf numFmtId="0" fontId="11" fillId="0" borderId="174" xfId="0" applyFont="1" applyBorder="1" applyAlignment="1">
      <alignment horizontal="center" vertical="center" wrapText="1"/>
    </xf>
    <xf numFmtId="0" fontId="11" fillId="0" borderId="175" xfId="0" applyFont="1" applyBorder="1" applyAlignment="1">
      <alignment horizontal="center" vertical="center" wrapText="1"/>
    </xf>
    <xf numFmtId="0" fontId="11" fillId="0" borderId="187" xfId="0" applyFont="1" applyBorder="1" applyAlignment="1">
      <alignment horizontal="center" vertical="center" wrapText="1"/>
    </xf>
    <xf numFmtId="0" fontId="18" fillId="15" borderId="72" xfId="0" applyFont="1" applyFill="1" applyBorder="1" applyAlignment="1">
      <alignment horizontal="center" vertical="center" wrapText="1"/>
    </xf>
    <xf numFmtId="0" fontId="18" fillId="15" borderId="181" xfId="0" applyFont="1" applyFill="1" applyBorder="1" applyAlignment="1">
      <alignment horizontal="center" vertical="center" wrapText="1"/>
    </xf>
    <xf numFmtId="0" fontId="1" fillId="2" borderId="93" xfId="0" applyFont="1" applyFill="1" applyBorder="1" applyAlignment="1">
      <alignment vertical="top" wrapText="1"/>
    </xf>
    <xf numFmtId="0" fontId="1" fillId="2" borderId="96" xfId="0" applyFont="1" applyFill="1" applyBorder="1" applyAlignment="1">
      <alignment vertical="top" wrapText="1"/>
    </xf>
    <xf numFmtId="0" fontId="1" fillId="0" borderId="96" xfId="0" applyFont="1" applyBorder="1" applyAlignment="1">
      <alignment vertical="top" wrapText="1"/>
    </xf>
    <xf numFmtId="0" fontId="1" fillId="0" borderId="191" xfId="0" applyFont="1" applyBorder="1" applyAlignment="1">
      <alignment vertical="top" wrapText="1"/>
    </xf>
    <xf numFmtId="0" fontId="1" fillId="0" borderId="165" xfId="0" applyFont="1" applyBorder="1" applyAlignment="1">
      <alignment vertical="top" wrapText="1"/>
    </xf>
    <xf numFmtId="0" fontId="1" fillId="0" borderId="166" xfId="0" applyFont="1" applyBorder="1" applyAlignment="1">
      <alignment vertical="top" wrapText="1"/>
    </xf>
    <xf numFmtId="0" fontId="1" fillId="0" borderId="110" xfId="0" applyFont="1" applyBorder="1" applyAlignment="1">
      <alignment vertical="top" wrapText="1"/>
    </xf>
    <xf numFmtId="0" fontId="38" fillId="2" borderId="125" xfId="0" applyFont="1" applyFill="1" applyBorder="1" applyAlignment="1">
      <alignment wrapText="1"/>
    </xf>
    <xf numFmtId="0" fontId="17" fillId="16" borderId="125" xfId="0" applyFont="1" applyFill="1" applyBorder="1" applyAlignment="1">
      <alignment horizontal="center" vertical="center" wrapText="1"/>
    </xf>
    <xf numFmtId="0" fontId="18" fillId="2" borderId="84" xfId="0" applyFont="1" applyFill="1" applyBorder="1" applyAlignment="1">
      <alignment horizontal="center" wrapText="1"/>
    </xf>
    <xf numFmtId="0" fontId="18" fillId="2" borderId="71" xfId="0" applyFont="1" applyFill="1" applyBorder="1" applyAlignment="1">
      <alignment horizontal="center" vertical="center" wrapText="1"/>
    </xf>
    <xf numFmtId="1" fontId="18" fillId="9" borderId="100" xfId="0" applyNumberFormat="1" applyFont="1" applyFill="1" applyBorder="1" applyAlignment="1">
      <alignment horizontal="center" vertical="center" wrapText="1"/>
    </xf>
    <xf numFmtId="0" fontId="17" fillId="16" borderId="173" xfId="0" applyFont="1" applyFill="1" applyBorder="1" applyAlignment="1">
      <alignment horizontal="center" vertical="center" wrapText="1"/>
    </xf>
    <xf numFmtId="0" fontId="11" fillId="2" borderId="175" xfId="0" applyFont="1" applyFill="1" applyBorder="1" applyAlignment="1">
      <alignment horizontal="center" wrapText="1"/>
    </xf>
    <xf numFmtId="0" fontId="11" fillId="2" borderId="176" xfId="0" applyFont="1" applyFill="1" applyBorder="1" applyAlignment="1">
      <alignment horizontal="center" wrapText="1"/>
    </xf>
    <xf numFmtId="0" fontId="11" fillId="2" borderId="177" xfId="0" applyFont="1" applyFill="1" applyBorder="1" applyAlignment="1">
      <alignment horizontal="center" wrapText="1"/>
    </xf>
    <xf numFmtId="0" fontId="11" fillId="0" borderId="175" xfId="0" applyFont="1" applyFill="1" applyBorder="1" applyAlignment="1">
      <alignment horizontal="center" wrapText="1"/>
    </xf>
    <xf numFmtId="0" fontId="11" fillId="0" borderId="177" xfId="0" applyFont="1" applyFill="1" applyBorder="1" applyAlignment="1">
      <alignment horizontal="center" wrapText="1"/>
    </xf>
    <xf numFmtId="0" fontId="11" fillId="0" borderId="192" xfId="0" applyFont="1" applyFill="1" applyBorder="1" applyAlignment="1">
      <alignment horizontal="center" wrapText="1"/>
    </xf>
    <xf numFmtId="0" fontId="11" fillId="0" borderId="168" xfId="0" applyFont="1" applyFill="1" applyBorder="1" applyAlignment="1">
      <alignment horizontal="center" wrapText="1"/>
    </xf>
    <xf numFmtId="0" fontId="11" fillId="0" borderId="169" xfId="0" applyFont="1" applyFill="1" applyBorder="1" applyAlignment="1">
      <alignment horizontal="center" wrapText="1"/>
    </xf>
    <xf numFmtId="0" fontId="17" fillId="0" borderId="187" xfId="0" applyFont="1" applyBorder="1" applyAlignment="1">
      <alignment horizontal="center" vertical="center" wrapText="1"/>
    </xf>
    <xf numFmtId="0" fontId="17" fillId="0" borderId="186" xfId="0" applyFont="1" applyBorder="1" applyAlignment="1">
      <alignment horizontal="center" wrapText="1"/>
    </xf>
    <xf numFmtId="0" fontId="11" fillId="0" borderId="176" xfId="0" applyFont="1" applyFill="1" applyBorder="1" applyAlignment="1">
      <alignment horizontal="center" wrapText="1"/>
    </xf>
    <xf numFmtId="0" fontId="1" fillId="2" borderId="93" xfId="0" applyFont="1" applyFill="1" applyBorder="1" applyAlignment="1">
      <alignment wrapText="1"/>
    </xf>
    <xf numFmtId="0" fontId="1" fillId="0" borderId="41" xfId="0" applyFont="1" applyBorder="1" applyAlignment="1">
      <alignment wrapText="1"/>
    </xf>
    <xf numFmtId="0" fontId="17" fillId="17" borderId="107" xfId="0" applyFont="1" applyFill="1" applyBorder="1" applyAlignment="1">
      <alignment horizontal="center" vertical="center" wrapText="1"/>
    </xf>
    <xf numFmtId="0" fontId="17" fillId="17" borderId="193" xfId="0" applyFont="1" applyFill="1" applyBorder="1" applyAlignment="1">
      <alignment horizontal="center" vertical="center" wrapText="1"/>
    </xf>
    <xf numFmtId="0" fontId="3" fillId="0" borderId="175" xfId="0" applyFont="1" applyBorder="1" applyAlignment="1">
      <alignment horizontal="center" vertical="center" wrapText="1"/>
    </xf>
    <xf numFmtId="0" fontId="3" fillId="0" borderId="177" xfId="0" applyFont="1" applyBorder="1" applyAlignment="1">
      <alignment horizontal="center" vertical="center" wrapText="1"/>
    </xf>
    <xf numFmtId="0" fontId="17" fillId="0" borderId="174" xfId="0" applyFont="1" applyBorder="1" applyAlignment="1">
      <alignment horizontal="center" vertical="center" wrapText="1"/>
    </xf>
    <xf numFmtId="0" fontId="1" fillId="0" borderId="93" xfId="0" applyFont="1" applyBorder="1" applyAlignment="1">
      <alignment wrapText="1"/>
    </xf>
    <xf numFmtId="0" fontId="3" fillId="2" borderId="174" xfId="0" applyFont="1" applyFill="1" applyBorder="1" applyAlignment="1">
      <alignment horizontal="center" vertical="center" wrapText="1"/>
    </xf>
    <xf numFmtId="0" fontId="18" fillId="0" borderId="187" xfId="0" applyFont="1" applyBorder="1" applyAlignment="1">
      <alignment horizontal="center" vertical="center" wrapText="1"/>
    </xf>
    <xf numFmtId="10" fontId="3" fillId="18" borderId="21" xfId="0" applyNumberFormat="1" applyFont="1" applyFill="1" applyBorder="1" applyAlignment="1">
      <alignment horizontal="center" vertical="center" wrapText="1"/>
    </xf>
    <xf numFmtId="10" fontId="3" fillId="18" borderId="181" xfId="0" applyNumberFormat="1" applyFont="1" applyFill="1" applyBorder="1" applyAlignment="1">
      <alignment horizontal="center" vertical="center" wrapText="1"/>
    </xf>
    <xf numFmtId="0" fontId="15" fillId="18" borderId="26" xfId="0" applyFont="1" applyFill="1" applyBorder="1" applyAlignment="1">
      <alignment horizontal="center" vertical="center" wrapText="1"/>
    </xf>
    <xf numFmtId="0" fontId="15" fillId="18" borderId="180" xfId="0" applyFont="1" applyFill="1" applyBorder="1" applyAlignment="1">
      <alignment horizontal="center" vertical="center" wrapText="1"/>
    </xf>
    <xf numFmtId="0" fontId="15" fillId="15" borderId="26" xfId="0" applyFont="1" applyFill="1" applyBorder="1" applyAlignment="1">
      <alignment horizontal="center" vertical="center" wrapText="1"/>
    </xf>
    <xf numFmtId="0" fontId="17" fillId="15" borderId="27" xfId="0" applyFont="1" applyFill="1" applyBorder="1" applyAlignment="1">
      <alignment horizontal="center" vertical="center" wrapText="1"/>
    </xf>
    <xf numFmtId="0" fontId="15" fillId="15" borderId="180" xfId="0" applyFont="1" applyFill="1" applyBorder="1" applyAlignment="1">
      <alignment horizontal="center" vertical="center" wrapText="1"/>
    </xf>
    <xf numFmtId="0" fontId="15" fillId="16" borderId="102" xfId="0" applyFont="1" applyFill="1" applyBorder="1" applyAlignment="1">
      <alignment horizontal="center" vertical="center" wrapText="1" readingOrder="1"/>
    </xf>
    <xf numFmtId="0" fontId="17" fillId="16" borderId="102" xfId="0" applyFont="1" applyFill="1" applyBorder="1" applyAlignment="1">
      <alignment horizontal="center" vertical="center" wrapText="1"/>
    </xf>
    <xf numFmtId="0" fontId="15" fillId="16" borderId="102" xfId="0" applyFont="1" applyFill="1" applyBorder="1" applyAlignment="1">
      <alignment horizontal="center" vertical="center" wrapText="1"/>
    </xf>
    <xf numFmtId="0" fontId="15" fillId="16" borderId="194" xfId="0" applyFont="1" applyFill="1" applyBorder="1" applyAlignment="1">
      <alignment horizontal="center" vertical="center" wrapText="1"/>
    </xf>
    <xf numFmtId="0" fontId="15" fillId="15" borderId="102" xfId="0" applyFont="1" applyFill="1" applyBorder="1" applyAlignment="1">
      <alignment horizontal="center" vertical="center" wrapText="1"/>
    </xf>
    <xf numFmtId="0" fontId="6" fillId="0" borderId="102" xfId="0" applyFont="1" applyBorder="1"/>
    <xf numFmtId="0" fontId="17" fillId="15" borderId="102" xfId="0" applyFont="1" applyFill="1" applyBorder="1" applyAlignment="1">
      <alignment horizontal="center" vertical="center" wrapText="1"/>
    </xf>
    <xf numFmtId="0" fontId="15" fillId="15" borderId="102" xfId="0" applyFont="1" applyFill="1" applyBorder="1" applyAlignment="1">
      <alignment horizontal="center" vertical="center" wrapText="1"/>
    </xf>
    <xf numFmtId="0" fontId="15" fillId="15" borderId="194" xfId="0" applyFont="1" applyFill="1" applyBorder="1" applyAlignment="1">
      <alignment horizontal="center" vertical="center" wrapText="1"/>
    </xf>
    <xf numFmtId="0" fontId="15" fillId="16" borderId="78" xfId="0" applyFont="1" applyFill="1" applyBorder="1" applyAlignment="1">
      <alignment horizontal="center" vertical="center" wrapText="1"/>
    </xf>
    <xf numFmtId="0" fontId="15" fillId="16" borderId="106" xfId="0" applyFont="1" applyFill="1" applyBorder="1" applyAlignment="1">
      <alignment horizontal="center" vertical="center" wrapText="1"/>
    </xf>
    <xf numFmtId="0" fontId="15" fillId="16" borderId="126" xfId="0" applyFont="1" applyFill="1" applyBorder="1" applyAlignment="1">
      <alignment horizontal="center" vertical="center" wrapText="1"/>
    </xf>
    <xf numFmtId="0" fontId="11" fillId="0" borderId="179" xfId="0" applyFont="1" applyFill="1" applyBorder="1" applyAlignment="1">
      <alignment horizontal="center" wrapText="1"/>
    </xf>
    <xf numFmtId="0" fontId="3" fillId="2" borderId="195" xfId="0" applyFont="1" applyFill="1" applyBorder="1" applyAlignment="1">
      <alignment horizontal="center" vertical="center" wrapText="1"/>
    </xf>
    <xf numFmtId="10" fontId="3" fillId="19" borderId="72" xfId="0" applyNumberFormat="1" applyFont="1" applyFill="1" applyBorder="1" applyAlignment="1">
      <alignment horizontal="center" vertical="center" wrapText="1"/>
    </xf>
    <xf numFmtId="10" fontId="3" fillId="19" borderId="21" xfId="0" applyNumberFormat="1" applyFont="1" applyFill="1" applyBorder="1" applyAlignment="1">
      <alignment horizontal="center" vertical="center" wrapText="1"/>
    </xf>
    <xf numFmtId="0" fontId="17" fillId="19" borderId="39" xfId="0" applyFont="1" applyFill="1" applyBorder="1" applyAlignment="1">
      <alignment horizontal="center" vertical="center" wrapText="1"/>
    </xf>
    <xf numFmtId="10" fontId="3" fillId="19" borderId="39" xfId="0" applyNumberFormat="1" applyFont="1" applyFill="1" applyBorder="1" applyAlignment="1">
      <alignment horizontal="center" vertical="center" wrapText="1"/>
    </xf>
    <xf numFmtId="0" fontId="1" fillId="0" borderId="39" xfId="0" applyFont="1" applyBorder="1" applyAlignment="1">
      <alignment horizontal="left" vertical="top" wrapText="1"/>
    </xf>
    <xf numFmtId="0" fontId="1" fillId="0" borderId="39" xfId="0" applyFont="1" applyBorder="1" applyAlignment="1">
      <alignment horizontal="center" vertical="top" wrapText="1"/>
    </xf>
    <xf numFmtId="0" fontId="4" fillId="0" borderId="39" xfId="0" applyFont="1" applyBorder="1" applyAlignment="1">
      <alignment vertical="top" wrapText="1"/>
    </xf>
    <xf numFmtId="0" fontId="1" fillId="0" borderId="21" xfId="0" applyFont="1" applyBorder="1" applyAlignment="1">
      <alignment wrapText="1"/>
    </xf>
    <xf numFmtId="0" fontId="41" fillId="0" borderId="21" xfId="0" applyFont="1" applyBorder="1" applyAlignment="1">
      <alignment horizontal="left" vertical="top" wrapText="1"/>
    </xf>
    <xf numFmtId="0" fontId="8" fillId="0" borderId="21" xfId="0" applyFont="1" applyBorder="1" applyAlignment="1">
      <alignment horizontal="center" textRotation="90" wrapText="1"/>
    </xf>
    <xf numFmtId="0" fontId="1" fillId="0" borderId="93" xfId="0" applyFont="1" applyBorder="1" applyAlignment="1">
      <alignment horizontal="center" vertical="top" wrapText="1"/>
    </xf>
    <xf numFmtId="0" fontId="43" fillId="0" borderId="58" xfId="0" applyFont="1" applyBorder="1" applyAlignment="1">
      <alignment horizontal="left" vertical="top" wrapText="1"/>
    </xf>
    <xf numFmtId="0" fontId="18" fillId="0" borderId="125" xfId="0" applyFont="1" applyBorder="1" applyAlignment="1">
      <alignment horizontal="center" vertical="center" wrapText="1"/>
    </xf>
    <xf numFmtId="1" fontId="18" fillId="9" borderId="196" xfId="0" applyNumberFormat="1" applyFont="1" applyFill="1" applyBorder="1" applyAlignment="1">
      <alignment horizontal="center" vertical="center" wrapText="1"/>
    </xf>
    <xf numFmtId="4" fontId="3" fillId="0" borderId="185" xfId="0" applyNumberFormat="1" applyFont="1" applyBorder="1" applyAlignment="1">
      <alignment horizontal="center" vertical="center" wrapText="1"/>
    </xf>
    <xf numFmtId="4" fontId="3" fillId="0" borderId="176" xfId="0" applyNumberFormat="1" applyFont="1" applyBorder="1" applyAlignment="1">
      <alignment horizontal="center" vertical="center" wrapText="1"/>
    </xf>
    <xf numFmtId="4" fontId="17" fillId="0" borderId="175" xfId="0" applyNumberFormat="1" applyFont="1" applyBorder="1" applyAlignment="1">
      <alignment horizontal="center" vertical="center" wrapText="1"/>
    </xf>
    <xf numFmtId="0" fontId="1" fillId="0" borderId="72" xfId="0" applyFont="1" applyBorder="1" applyAlignment="1">
      <alignment horizontal="left" vertical="top" wrapText="1"/>
    </xf>
    <xf numFmtId="0" fontId="1" fillId="0" borderId="124" xfId="0" applyFont="1" applyBorder="1" applyAlignment="1">
      <alignment vertical="top" wrapText="1"/>
    </xf>
    <xf numFmtId="0" fontId="1" fillId="0" borderId="124" xfId="0" applyFont="1" applyBorder="1" applyAlignment="1">
      <alignment horizontal="center" vertical="top" wrapText="1"/>
    </xf>
    <xf numFmtId="0" fontId="1" fillId="0" borderId="197" xfId="0" applyFont="1" applyBorder="1" applyAlignment="1">
      <alignment vertical="top" wrapText="1"/>
    </xf>
    <xf numFmtId="0" fontId="17" fillId="19" borderId="181" xfId="0" applyFont="1" applyFill="1" applyBorder="1" applyAlignment="1">
      <alignment horizontal="center" vertical="center" wrapText="1"/>
    </xf>
    <xf numFmtId="10" fontId="3" fillId="19" borderId="181" xfId="0" applyNumberFormat="1" applyFont="1" applyFill="1" applyBorder="1" applyAlignment="1">
      <alignment horizontal="center" vertical="center" wrapText="1"/>
    </xf>
    <xf numFmtId="0" fontId="8" fillId="0" borderId="181" xfId="0" applyFont="1" applyBorder="1" applyAlignment="1">
      <alignment horizontal="center" textRotation="90" wrapText="1"/>
    </xf>
    <xf numFmtId="0" fontId="8" fillId="0" borderId="181" xfId="0" applyFont="1" applyBorder="1" applyAlignment="1">
      <alignment horizontal="left" wrapText="1"/>
    </xf>
    <xf numFmtId="0" fontId="1" fillId="0" borderId="181" xfId="0" applyFont="1" applyBorder="1" applyAlignment="1">
      <alignment horizontal="left" vertical="top" wrapText="1"/>
    </xf>
    <xf numFmtId="0" fontId="8" fillId="0" borderId="190" xfId="0" applyFont="1" applyBorder="1" applyAlignment="1">
      <alignment horizontal="center" textRotation="90" wrapText="1"/>
    </xf>
    <xf numFmtId="4" fontId="3" fillId="0" borderId="186" xfId="0" applyNumberFormat="1" applyFont="1" applyBorder="1" applyAlignment="1">
      <alignment horizontal="center" vertical="center" wrapText="1"/>
    </xf>
    <xf numFmtId="4" fontId="3" fillId="0" borderId="187" xfId="0" applyNumberFormat="1" applyFont="1" applyBorder="1" applyAlignment="1">
      <alignment horizontal="center" vertical="center" wrapText="1"/>
    </xf>
    <xf numFmtId="0" fontId="42" fillId="0" borderId="181" xfId="0" applyFont="1" applyBorder="1" applyAlignment="1">
      <alignment vertical="top" wrapText="1"/>
    </xf>
    <xf numFmtId="0" fontId="1" fillId="0" borderId="190" xfId="0" applyFont="1" applyBorder="1" applyAlignment="1">
      <alignment wrapText="1"/>
    </xf>
    <xf numFmtId="0" fontId="15" fillId="19" borderId="107" xfId="0" applyFont="1" applyFill="1" applyBorder="1" applyAlignment="1">
      <alignment horizontal="center" vertical="center" wrapText="1"/>
    </xf>
    <xf numFmtId="0" fontId="17" fillId="17" borderId="156" xfId="0" applyFont="1" applyFill="1" applyBorder="1" applyAlignment="1">
      <alignment horizontal="center" vertical="center" wrapText="1"/>
    </xf>
    <xf numFmtId="4" fontId="3" fillId="0" borderId="178" xfId="0" applyNumberFormat="1" applyFont="1" applyBorder="1" applyAlignment="1">
      <alignment horizontal="center" vertical="center" wrapText="1"/>
    </xf>
    <xf numFmtId="4" fontId="3" fillId="0" borderId="169" xfId="0" applyNumberFormat="1" applyFont="1" applyBorder="1" applyAlignment="1">
      <alignment horizontal="center" vertical="center" wrapText="1"/>
    </xf>
    <xf numFmtId="4" fontId="3" fillId="0" borderId="198" xfId="0" applyNumberFormat="1" applyFont="1" applyBorder="1" applyAlignment="1">
      <alignment horizontal="center" vertical="center" wrapText="1"/>
    </xf>
    <xf numFmtId="0" fontId="18" fillId="0" borderId="125" xfId="0" applyFont="1" applyBorder="1" applyAlignment="1">
      <alignment vertical="center" wrapText="1"/>
    </xf>
    <xf numFmtId="0" fontId="16" fillId="0" borderId="125" xfId="0" applyFont="1" applyBorder="1" applyAlignment="1">
      <alignment horizontal="right" vertical="center" wrapText="1"/>
    </xf>
    <xf numFmtId="0" fontId="23" fillId="0" borderId="125" xfId="0" applyFont="1" applyBorder="1" applyAlignment="1">
      <alignment horizontal="center" vertical="top" wrapText="1"/>
    </xf>
    <xf numFmtId="0" fontId="1" fillId="0" borderId="181" xfId="0" applyFont="1" applyBorder="1" applyAlignment="1">
      <alignment horizontal="center" vertical="top" wrapText="1"/>
    </xf>
    <xf numFmtId="0" fontId="8" fillId="0" borderId="181" xfId="0" applyFont="1" applyBorder="1" applyAlignment="1">
      <alignment horizontal="left" vertical="top" wrapText="1"/>
    </xf>
    <xf numFmtId="0" fontId="1" fillId="0" borderId="190" xfId="0" applyFont="1" applyBorder="1" applyAlignment="1">
      <alignment vertical="top" wrapText="1"/>
    </xf>
    <xf numFmtId="0" fontId="8" fillId="0" borderId="182" xfId="0" applyFont="1" applyBorder="1" applyAlignment="1">
      <alignment horizontal="center" textRotation="90" wrapText="1"/>
    </xf>
    <xf numFmtId="9" fontId="3" fillId="20" borderId="72" xfId="0" applyNumberFormat="1" applyFont="1" applyFill="1" applyBorder="1" applyAlignment="1">
      <alignment horizontal="center" vertical="center" wrapText="1"/>
    </xf>
    <xf numFmtId="9" fontId="3" fillId="20" borderId="148" xfId="0" applyNumberFormat="1" applyFont="1" applyFill="1" applyBorder="1" applyAlignment="1">
      <alignment horizontal="center" vertical="center" wrapText="1"/>
    </xf>
    <xf numFmtId="9" fontId="3" fillId="20" borderId="149" xfId="0" applyNumberFormat="1" applyFont="1" applyFill="1" applyBorder="1" applyAlignment="1">
      <alignment horizontal="center" vertical="center" wrapText="1"/>
    </xf>
    <xf numFmtId="9" fontId="3" fillId="20" borderId="63" xfId="0" applyNumberFormat="1" applyFont="1" applyFill="1" applyBorder="1" applyAlignment="1">
      <alignment horizontal="center" vertical="center" wrapText="1"/>
    </xf>
    <xf numFmtId="0" fontId="15" fillId="20" borderId="106" xfId="0" applyFont="1" applyFill="1" applyBorder="1" applyAlignment="1">
      <alignment horizontal="center" vertical="center" wrapText="1"/>
    </xf>
    <xf numFmtId="0" fontId="1" fillId="2" borderId="96" xfId="0" applyFont="1" applyFill="1" applyBorder="1" applyAlignment="1">
      <alignment wrapText="1"/>
    </xf>
    <xf numFmtId="0" fontId="1" fillId="2" borderId="124" xfId="0" applyFont="1" applyFill="1" applyBorder="1" applyAlignment="1">
      <alignment vertical="top" wrapText="1"/>
    </xf>
    <xf numFmtId="0" fontId="17" fillId="8" borderId="106" xfId="0" applyFont="1" applyFill="1" applyBorder="1" applyAlignment="1">
      <alignment horizontal="center" vertical="center" wrapText="1"/>
    </xf>
    <xf numFmtId="0" fontId="3" fillId="0" borderId="187" xfId="0" applyFont="1" applyFill="1" applyBorder="1" applyAlignment="1">
      <alignment horizontal="center" vertical="center" wrapText="1"/>
    </xf>
    <xf numFmtId="0" fontId="3" fillId="0" borderId="177" xfId="0" applyFont="1" applyFill="1" applyBorder="1" applyAlignment="1">
      <alignment horizontal="center" vertical="center" wrapText="1"/>
    </xf>
    <xf numFmtId="0" fontId="18" fillId="0" borderId="175" xfId="0" applyFont="1" applyBorder="1" applyAlignment="1">
      <alignment horizontal="center" vertical="center" wrapText="1"/>
    </xf>
    <xf numFmtId="0" fontId="1" fillId="2" borderId="96" xfId="0" applyFont="1" applyFill="1" applyBorder="1" applyAlignment="1">
      <alignment horizontal="center" vertical="top" wrapText="1"/>
    </xf>
    <xf numFmtId="0" fontId="1" fillId="0" borderId="175" xfId="0" applyFont="1" applyBorder="1" applyAlignment="1">
      <alignment horizontal="center" vertical="center" wrapText="1"/>
    </xf>
    <xf numFmtId="0" fontId="1" fillId="0" borderId="176" xfId="0" applyFont="1" applyBorder="1" applyAlignment="1">
      <alignment horizontal="center" vertical="center" wrapText="1"/>
    </xf>
    <xf numFmtId="0" fontId="1" fillId="0" borderId="177" xfId="0" applyFont="1" applyBorder="1" applyAlignment="1">
      <alignment horizontal="center" vertical="center" wrapText="1"/>
    </xf>
    <xf numFmtId="0" fontId="21" fillId="0" borderId="187" xfId="0" applyFont="1" applyBorder="1" applyAlignment="1">
      <alignment horizontal="center" vertical="center" wrapText="1"/>
    </xf>
    <xf numFmtId="0" fontId="21" fillId="0" borderId="186" xfId="0" applyFont="1" applyBorder="1" applyAlignment="1">
      <alignment horizontal="center" wrapText="1"/>
    </xf>
    <xf numFmtId="0" fontId="15" fillId="8" borderId="158" xfId="0" applyFont="1" applyFill="1" applyBorder="1" applyAlignment="1">
      <alignment horizontal="center" vertical="center" wrapText="1" readingOrder="1"/>
    </xf>
    <xf numFmtId="0" fontId="15" fillId="8" borderId="159" xfId="0" applyFont="1" applyFill="1" applyBorder="1" applyAlignment="1">
      <alignment horizontal="center" vertical="center" wrapText="1" readingOrder="1"/>
    </xf>
    <xf numFmtId="0" fontId="15" fillId="8" borderId="159" xfId="0" applyFont="1" applyFill="1" applyBorder="1" applyAlignment="1">
      <alignment horizontal="center" vertical="center" wrapText="1"/>
    </xf>
    <xf numFmtId="0" fontId="17" fillId="8" borderId="159" xfId="0" applyFont="1" applyFill="1" applyBorder="1" applyAlignment="1">
      <alignment horizontal="center" vertical="center" wrapText="1"/>
    </xf>
    <xf numFmtId="0" fontId="15" fillId="8" borderId="163" xfId="0" applyFont="1" applyFill="1" applyBorder="1" applyAlignment="1">
      <alignment horizontal="center" vertical="center" wrapText="1"/>
    </xf>
    <xf numFmtId="0" fontId="45" fillId="0" borderId="78" xfId="0" applyFont="1" applyBorder="1" applyAlignment="1">
      <alignment horizontal="left" vertical="center" wrapText="1"/>
    </xf>
    <xf numFmtId="0" fontId="26" fillId="6" borderId="158" xfId="0" applyFont="1" applyFill="1" applyBorder="1" applyAlignment="1">
      <alignment horizontal="left" vertical="top" wrapText="1"/>
    </xf>
    <xf numFmtId="0" fontId="6" fillId="0" borderId="159" xfId="0" applyFont="1" applyBorder="1"/>
    <xf numFmtId="0" fontId="6" fillId="0" borderId="163" xfId="0" applyFont="1" applyBorder="1"/>
    <xf numFmtId="0" fontId="15" fillId="8" borderId="200" xfId="0" applyFont="1" applyFill="1" applyBorder="1" applyAlignment="1">
      <alignment horizontal="center" vertical="center" wrapText="1" readingOrder="1"/>
    </xf>
    <xf numFmtId="0" fontId="17" fillId="8" borderId="200" xfId="0" applyFont="1" applyFill="1" applyBorder="1" applyAlignment="1">
      <alignment horizontal="center" vertical="center" wrapText="1"/>
    </xf>
    <xf numFmtId="0" fontId="15" fillId="8" borderId="200" xfId="0" applyFont="1" applyFill="1" applyBorder="1" applyAlignment="1">
      <alignment horizontal="center" vertical="center" wrapText="1"/>
    </xf>
    <xf numFmtId="0" fontId="15" fillId="8" borderId="201" xfId="0" applyFont="1" applyFill="1" applyBorder="1" applyAlignment="1">
      <alignment horizontal="center" vertical="center" wrapText="1"/>
    </xf>
    <xf numFmtId="0" fontId="15" fillId="8" borderId="184" xfId="0" applyFont="1" applyFill="1" applyBorder="1" applyAlignment="1">
      <alignment horizontal="center" vertical="center" wrapText="1"/>
    </xf>
    <xf numFmtId="0" fontId="15" fillId="8" borderId="202" xfId="0" applyFont="1" applyFill="1" applyBorder="1" applyAlignment="1">
      <alignment horizontal="center" vertical="center" wrapText="1"/>
    </xf>
    <xf numFmtId="0" fontId="15" fillId="8" borderId="203" xfId="0" applyFont="1" applyFill="1" applyBorder="1" applyAlignment="1">
      <alignment horizontal="center" vertical="center" wrapText="1"/>
    </xf>
    <xf numFmtId="0" fontId="15" fillId="20" borderId="2" xfId="0" applyFont="1" applyFill="1" applyBorder="1" applyAlignment="1">
      <alignment horizontal="center" vertical="center" wrapText="1"/>
    </xf>
    <xf numFmtId="0" fontId="15" fillId="20" borderId="107" xfId="0" applyFont="1" applyFill="1" applyBorder="1" applyAlignment="1">
      <alignment horizontal="center" vertical="center" wrapText="1"/>
    </xf>
    <xf numFmtId="0" fontId="15" fillId="20" borderId="26" xfId="0" applyFont="1" applyFill="1" applyBorder="1" applyAlignment="1">
      <alignment horizontal="center" vertical="center" wrapText="1"/>
    </xf>
    <xf numFmtId="0" fontId="1" fillId="0" borderId="177" xfId="0" applyFont="1" applyFill="1" applyBorder="1" applyAlignment="1">
      <alignment horizontal="center" vertical="center" wrapText="1"/>
    </xf>
    <xf numFmtId="0" fontId="1" fillId="0" borderId="187" xfId="0" applyFont="1" applyFill="1" applyBorder="1" applyAlignment="1">
      <alignment horizontal="center" vertical="center" wrapText="1"/>
    </xf>
    <xf numFmtId="0" fontId="1" fillId="0" borderId="176" xfId="0" applyFont="1" applyFill="1" applyBorder="1" applyAlignment="1">
      <alignment horizontal="center" vertical="center" wrapText="1"/>
    </xf>
    <xf numFmtId="0" fontId="1" fillId="0" borderId="199" xfId="0" applyFont="1" applyFill="1" applyBorder="1" applyAlignment="1">
      <alignment horizontal="center" vertical="center" wrapText="1"/>
    </xf>
    <xf numFmtId="0" fontId="1" fillId="0" borderId="175" xfId="0" applyFont="1" applyFill="1" applyBorder="1" applyAlignment="1">
      <alignment horizontal="center" vertical="center" wrapText="1"/>
    </xf>
  </cellXfs>
  <cellStyles count="1">
    <cellStyle name="Normal" xfId="0" builtinId="0"/>
  </cellStyles>
  <dxfs count="21">
    <dxf>
      <font>
        <color rgb="FFEEECE1"/>
      </font>
      <fill>
        <patternFill patternType="solid">
          <fgColor rgb="FFDDD9C3"/>
          <bgColor rgb="FFDDD9C3"/>
        </patternFill>
      </fill>
    </dxf>
    <dxf>
      <font>
        <color rgb="FFEEECE1"/>
      </font>
      <fill>
        <patternFill patternType="solid">
          <fgColor rgb="FFDDD9C3"/>
          <bgColor rgb="FFDDD9C3"/>
        </patternFill>
      </fill>
    </dxf>
    <dxf>
      <font>
        <color rgb="FFEEECE1"/>
      </font>
      <fill>
        <patternFill patternType="solid">
          <fgColor rgb="FFDDD9C3"/>
          <bgColor rgb="FFDDD9C3"/>
        </patternFill>
      </fill>
    </dxf>
    <dxf>
      <font>
        <color rgb="FFEEECE1"/>
      </font>
      <fill>
        <patternFill patternType="solid">
          <fgColor rgb="FFDDD9C3"/>
          <bgColor rgb="FFDDD9C3"/>
        </patternFill>
      </fill>
    </dxf>
    <dxf>
      <font>
        <color rgb="FFEEECE1"/>
      </font>
      <fill>
        <patternFill patternType="solid">
          <fgColor rgb="FFDDD9C3"/>
          <bgColor rgb="FFDDD9C3"/>
        </patternFill>
      </fill>
    </dxf>
    <dxf>
      <font>
        <color rgb="FFEEECE1"/>
      </font>
      <fill>
        <patternFill patternType="solid">
          <fgColor rgb="FFDDD9C3"/>
          <bgColor rgb="FFDDD9C3"/>
        </patternFill>
      </fill>
    </dxf>
    <dxf>
      <font>
        <color rgb="FFEEECE1"/>
      </font>
      <fill>
        <patternFill patternType="solid">
          <fgColor rgb="FFDDD9C3"/>
          <bgColor rgb="FFDDD9C3"/>
        </patternFill>
      </fill>
    </dxf>
    <dxf>
      <font>
        <color rgb="FFEEECE1"/>
      </font>
      <fill>
        <patternFill patternType="solid">
          <fgColor rgb="FFDDD9C3"/>
          <bgColor rgb="FFDDD9C3"/>
        </patternFill>
      </fill>
    </dxf>
    <dxf>
      <font>
        <color rgb="FFEEECE1"/>
      </font>
      <fill>
        <patternFill patternType="solid">
          <fgColor rgb="FFDDD9C3"/>
          <bgColor rgb="FFDDD9C3"/>
        </patternFill>
      </fill>
    </dxf>
    <dxf>
      <font>
        <color rgb="FFEEECE1"/>
      </font>
      <fill>
        <patternFill patternType="solid">
          <fgColor rgb="FFDDD9C3"/>
          <bgColor rgb="FFDDD9C3"/>
        </patternFill>
      </fill>
    </dxf>
    <dxf>
      <font>
        <color rgb="FFEEECE1"/>
      </font>
      <fill>
        <patternFill patternType="solid">
          <fgColor rgb="FFDDD9C3"/>
          <bgColor rgb="FFDDD9C3"/>
        </patternFill>
      </fill>
    </dxf>
    <dxf>
      <font>
        <color rgb="FFEEECE1"/>
      </font>
      <fill>
        <patternFill patternType="solid">
          <fgColor rgb="FFDDD9C3"/>
          <bgColor rgb="FFDDD9C3"/>
        </patternFill>
      </fill>
    </dxf>
    <dxf>
      <font>
        <color rgb="FFEEECE1"/>
      </font>
      <fill>
        <patternFill patternType="solid">
          <fgColor rgb="FFDDD9C3"/>
          <bgColor rgb="FFDDD9C3"/>
        </patternFill>
      </fill>
    </dxf>
    <dxf>
      <font>
        <color rgb="FFEEECE1"/>
      </font>
      <fill>
        <patternFill patternType="solid">
          <fgColor rgb="FFDDD9C3"/>
          <bgColor rgb="FFDDD9C3"/>
        </patternFill>
      </fill>
    </dxf>
    <dxf>
      <font>
        <color rgb="FFEEECE1"/>
      </font>
      <fill>
        <patternFill patternType="solid">
          <fgColor rgb="FFDDD9C3"/>
          <bgColor rgb="FFDDD9C3"/>
        </patternFill>
      </fill>
    </dxf>
    <dxf>
      <font>
        <color rgb="FFEEECE1"/>
      </font>
      <fill>
        <patternFill patternType="solid">
          <fgColor rgb="FFDDD9C3"/>
          <bgColor rgb="FFDDD9C3"/>
        </patternFill>
      </fill>
    </dxf>
    <dxf>
      <font>
        <color rgb="FFEEECE1"/>
      </font>
      <fill>
        <patternFill patternType="solid">
          <fgColor rgb="FFDDD9C3"/>
          <bgColor rgb="FFDDD9C3"/>
        </patternFill>
      </fill>
    </dxf>
    <dxf>
      <font>
        <color rgb="FFEEECE1"/>
      </font>
      <fill>
        <patternFill patternType="solid">
          <fgColor rgb="FFDDD9C3"/>
          <bgColor rgb="FFDDD9C3"/>
        </patternFill>
      </fill>
    </dxf>
    <dxf>
      <font>
        <color rgb="FFEEECE1"/>
      </font>
      <fill>
        <patternFill patternType="solid">
          <fgColor rgb="FFDDD9C3"/>
          <bgColor rgb="FFDDD9C3"/>
        </patternFill>
      </fill>
    </dxf>
    <dxf>
      <font>
        <color rgb="FFEEECE1"/>
      </font>
      <fill>
        <patternFill patternType="solid">
          <fgColor rgb="FFDDD9C3"/>
          <bgColor rgb="FFDDD9C3"/>
        </patternFill>
      </fill>
    </dxf>
    <dxf>
      <font>
        <color rgb="FFEEECE1"/>
      </font>
      <fill>
        <patternFill patternType="solid">
          <fgColor rgb="FFDDD9C3"/>
          <bgColor rgb="FFDDD9C3"/>
        </patternFill>
      </fill>
    </dxf>
  </dxfs>
  <tableStyles count="0" defaultTableStyle="TableStyleMedium2" defaultPivotStyle="PivotStyleLight16"/>
  <colors>
    <mruColors>
      <color rgb="FFE5DFEC"/>
      <color rgb="FF000000"/>
      <color rgb="FFE9DB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9525</xdr:rowOff>
    </xdr:from>
    <xdr:ext cx="962025" cy="962025"/>
    <xdr:pic>
      <xdr:nvPicPr>
        <xdr:cNvPr id="2" name="image1.png" descr="GSA logo">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1666875</xdr:colOff>
      <xdr:row>75</xdr:row>
      <xdr:rowOff>180975</xdr:rowOff>
    </xdr:from>
    <xdr:ext cx="1276350" cy="723900"/>
    <xdr:pic>
      <xdr:nvPicPr>
        <xdr:cNvPr id="3" name="image3.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1333500</xdr:colOff>
      <xdr:row>35</xdr:row>
      <xdr:rowOff>28575</xdr:rowOff>
    </xdr:from>
    <xdr:ext cx="1600200" cy="1066800"/>
    <xdr:pic>
      <xdr:nvPicPr>
        <xdr:cNvPr id="4" name="image2.jpg" descr="Photo example of an entry airlock. It shows two sets of glass doors in succession with an area in between.">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sa.gov/cdnstatic/GSA_Sound_Matters_%28Dec_2011%29_508.pdf" TargetMode="External"/><Relationship Id="rId13" Type="http://schemas.openxmlformats.org/officeDocument/2006/relationships/hyperlink" Target="http://linkedin.gov/" TargetMode="External"/><Relationship Id="rId3" Type="http://schemas.openxmlformats.org/officeDocument/2006/relationships/hyperlink" Target="https://www.gsa.gov/cdnstatic/GSA_Sound_Matters_%28Dec_2011%29_508.pdf" TargetMode="External"/><Relationship Id="rId7" Type="http://schemas.openxmlformats.org/officeDocument/2006/relationships/hyperlink" Target="https://www.gsa.gov/cdnstatic/GSA_Sound_Matters_%28Dec_2011%29_508.pdf" TargetMode="External"/><Relationship Id="rId12" Type="http://schemas.openxmlformats.org/officeDocument/2006/relationships/hyperlink" Target="https://www.section508.gov/develop/universal-design/" TargetMode="External"/><Relationship Id="rId2" Type="http://schemas.openxmlformats.org/officeDocument/2006/relationships/hyperlink" Target="https://www.gsa.gov/cdnstatic/GSA_Sound_Matters_%28Dec_2011%29_508.pdf" TargetMode="External"/><Relationship Id="rId1" Type="http://schemas.openxmlformats.org/officeDocument/2006/relationships/hyperlink" Target="https://www.gsa.gov/cdnstatic/GSA_Sound_Matters_%28Dec_2011%29_508.pdf" TargetMode="External"/><Relationship Id="rId6" Type="http://schemas.openxmlformats.org/officeDocument/2006/relationships/hyperlink" Target="https://www.gsa.gov/cdnstatic/GSA_Sound_Matters_%28Dec_2011%29_508.pdf" TargetMode="External"/><Relationship Id="rId11" Type="http://schemas.openxmlformats.org/officeDocument/2006/relationships/hyperlink" Target="https://www.opm.gov/policy-data-oversight/worklife/employee-assistance-programs/" TargetMode="External"/><Relationship Id="rId5" Type="http://schemas.openxmlformats.org/officeDocument/2006/relationships/hyperlink" Target="https://www.gsa.gov/cdnstatic/GSA_Sound_Matters_%28Dec_2011%29_508.pdf" TargetMode="External"/><Relationship Id="rId10" Type="http://schemas.openxmlformats.org/officeDocument/2006/relationships/hyperlink" Target="https://www.opm.gov/policy-data-oversight/worklife/employee-assistance-programs/" TargetMode="External"/><Relationship Id="rId4" Type="http://schemas.openxmlformats.org/officeDocument/2006/relationships/hyperlink" Target="https://www.gsa.gov/cdnstatic/GSA_Sound_Matters_%28Dec_2011%29_508.pdf" TargetMode="External"/><Relationship Id="rId9" Type="http://schemas.openxmlformats.org/officeDocument/2006/relationships/hyperlink" Target="https://www.opm.gov/policy-data-oversight/worklife/employee-assistance-programs/" TargetMode="External"/><Relationship Id="rId1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N229"/>
  <sheetViews>
    <sheetView showGridLines="0" tabSelected="1" topLeftCell="A181" zoomScale="55" zoomScaleNormal="55" workbookViewId="0">
      <selection activeCell="D220" sqref="D220"/>
    </sheetView>
  </sheetViews>
  <sheetFormatPr defaultColWidth="14.44140625" defaultRowHeight="14.95" customHeight="1" x14ac:dyDescent="0.3"/>
  <cols>
    <col min="1" max="2" width="5.6640625" customWidth="1"/>
    <col min="3" max="3" width="4.33203125" customWidth="1"/>
    <col min="4" max="4" width="70" customWidth="1"/>
    <col min="5" max="5" width="19.33203125" customWidth="1"/>
    <col min="6" max="6" width="14.6640625" customWidth="1"/>
    <col min="7" max="7" width="42.6640625" customWidth="1"/>
    <col min="8" max="8" width="47.6640625" customWidth="1"/>
    <col min="9" max="11" width="39.33203125" customWidth="1"/>
    <col min="12" max="12" width="9.6640625" customWidth="1"/>
    <col min="13" max="13" width="9.6640625" hidden="1" customWidth="1"/>
  </cols>
  <sheetData>
    <row r="1" spans="1:14" ht="12.75" customHeight="1" thickBot="1" x14ac:dyDescent="0.4">
      <c r="A1" s="1"/>
      <c r="B1" s="2"/>
      <c r="C1" s="3"/>
      <c r="D1" s="4"/>
      <c r="E1" s="2" t="s">
        <v>0</v>
      </c>
      <c r="F1" s="5"/>
      <c r="G1" s="2"/>
      <c r="H1" s="2"/>
      <c r="I1" s="6"/>
      <c r="J1" s="6"/>
      <c r="K1" s="6"/>
      <c r="L1" s="6"/>
      <c r="M1" s="6"/>
      <c r="N1" s="7"/>
    </row>
    <row r="2" spans="1:14" ht="62.35" customHeight="1" thickBot="1" x14ac:dyDescent="0.35">
      <c r="A2" s="485" t="s">
        <v>1</v>
      </c>
      <c r="B2" s="483"/>
      <c r="C2" s="483"/>
      <c r="D2" s="483"/>
      <c r="E2" s="483"/>
      <c r="F2" s="483"/>
      <c r="G2" s="484"/>
      <c r="H2" s="486" t="s">
        <v>2</v>
      </c>
      <c r="I2" s="487"/>
      <c r="J2" s="487"/>
      <c r="K2" s="488"/>
      <c r="L2" s="457"/>
      <c r="M2" s="456"/>
      <c r="N2" s="7"/>
    </row>
    <row r="3" spans="1:14" ht="14.95" customHeight="1" x14ac:dyDescent="0.35">
      <c r="A3" s="9"/>
      <c r="B3" s="10"/>
      <c r="C3" s="10"/>
      <c r="D3" s="11" t="s">
        <v>3</v>
      </c>
      <c r="E3" s="12"/>
      <c r="F3" s="13"/>
      <c r="G3" s="14"/>
      <c r="H3" s="489"/>
      <c r="I3" s="490"/>
      <c r="J3" s="490"/>
      <c r="K3" s="491"/>
      <c r="L3" s="456"/>
      <c r="M3" s="456"/>
      <c r="N3" s="7"/>
    </row>
    <row r="4" spans="1:14" ht="14.95" customHeight="1" x14ac:dyDescent="0.35">
      <c r="A4" s="15"/>
      <c r="B4" s="16"/>
      <c r="C4" s="17"/>
      <c r="D4" s="18" t="s">
        <v>4</v>
      </c>
      <c r="E4" s="19"/>
      <c r="F4" s="20"/>
      <c r="G4" s="21"/>
      <c r="H4" s="489"/>
      <c r="I4" s="490"/>
      <c r="J4" s="490"/>
      <c r="K4" s="491"/>
      <c r="L4" s="456"/>
      <c r="M4" s="456"/>
      <c r="N4" s="7"/>
    </row>
    <row r="5" spans="1:14" ht="14.95" customHeight="1" x14ac:dyDescent="0.35">
      <c r="A5" s="15"/>
      <c r="B5" s="16"/>
      <c r="C5" s="17"/>
      <c r="D5" s="17" t="s">
        <v>5</v>
      </c>
      <c r="E5" s="19"/>
      <c r="F5" s="20"/>
      <c r="G5" s="21"/>
      <c r="H5" s="489"/>
      <c r="I5" s="490"/>
      <c r="J5" s="490"/>
      <c r="K5" s="491"/>
      <c r="L5" s="456"/>
      <c r="M5" s="456"/>
      <c r="N5" s="7"/>
    </row>
    <row r="6" spans="1:14" ht="14.95" customHeight="1" x14ac:dyDescent="0.35">
      <c r="A6" s="15"/>
      <c r="B6" s="16"/>
      <c r="C6" s="17"/>
      <c r="D6" s="17" t="s">
        <v>6</v>
      </c>
      <c r="E6" s="19"/>
      <c r="F6" s="20"/>
      <c r="G6" s="21"/>
      <c r="H6" s="489"/>
      <c r="I6" s="490"/>
      <c r="J6" s="490"/>
      <c r="K6" s="491"/>
      <c r="L6" s="456"/>
      <c r="M6" s="456"/>
      <c r="N6" s="7"/>
    </row>
    <row r="7" spans="1:14" ht="14.95" customHeight="1" x14ac:dyDescent="0.35">
      <c r="A7" s="15"/>
      <c r="B7" s="16"/>
      <c r="C7" s="17"/>
      <c r="D7" s="17" t="s">
        <v>7</v>
      </c>
      <c r="E7" s="19"/>
      <c r="F7" s="20"/>
      <c r="G7" s="21"/>
      <c r="H7" s="489"/>
      <c r="I7" s="490"/>
      <c r="J7" s="490"/>
      <c r="K7" s="491"/>
      <c r="L7" s="456"/>
      <c r="M7" s="456"/>
      <c r="N7" s="7"/>
    </row>
    <row r="8" spans="1:14" ht="14.95" customHeight="1" x14ac:dyDescent="0.35">
      <c r="A8" s="15"/>
      <c r="B8" s="16"/>
      <c r="C8" s="17"/>
      <c r="D8" s="17" t="s">
        <v>8</v>
      </c>
      <c r="E8" s="19"/>
      <c r="F8" s="20"/>
      <c r="G8" s="21"/>
      <c r="H8" s="489"/>
      <c r="I8" s="490"/>
      <c r="J8" s="490"/>
      <c r="K8" s="491"/>
      <c r="L8" s="456"/>
      <c r="M8" s="456"/>
      <c r="N8" s="7"/>
    </row>
    <row r="9" spans="1:14" ht="14.95" customHeight="1" x14ac:dyDescent="0.35">
      <c r="A9" s="15"/>
      <c r="B9" s="16"/>
      <c r="C9" s="17"/>
      <c r="D9" s="17"/>
      <c r="E9" s="19"/>
      <c r="F9" s="20"/>
      <c r="G9" s="21"/>
      <c r="H9" s="489"/>
      <c r="I9" s="490"/>
      <c r="J9" s="490"/>
      <c r="K9" s="491"/>
      <c r="L9" s="456"/>
      <c r="M9" s="456"/>
      <c r="N9" s="8"/>
    </row>
    <row r="10" spans="1:14" ht="14.95" customHeight="1" x14ac:dyDescent="0.35">
      <c r="A10" s="15"/>
      <c r="B10" s="16"/>
      <c r="C10" s="17"/>
      <c r="D10" s="17"/>
      <c r="E10" s="19"/>
      <c r="F10" s="20"/>
      <c r="G10" s="21"/>
      <c r="H10" s="489"/>
      <c r="I10" s="490"/>
      <c r="J10" s="490"/>
      <c r="K10" s="491"/>
      <c r="L10" s="456"/>
      <c r="M10" s="456"/>
      <c r="N10" s="8"/>
    </row>
    <row r="11" spans="1:14" ht="14.95" customHeight="1" x14ac:dyDescent="0.35">
      <c r="A11" s="15"/>
      <c r="B11" s="16"/>
      <c r="C11" s="17"/>
      <c r="D11" s="17"/>
      <c r="E11" s="19"/>
      <c r="F11" s="20"/>
      <c r="G11" s="21"/>
      <c r="H11" s="489"/>
      <c r="I11" s="490"/>
      <c r="J11" s="490"/>
      <c r="K11" s="491"/>
      <c r="L11" s="456"/>
      <c r="M11" s="456"/>
      <c r="N11" s="7"/>
    </row>
    <row r="12" spans="1:14" ht="14.95" customHeight="1" thickBot="1" x14ac:dyDescent="0.4">
      <c r="A12" s="22"/>
      <c r="B12" s="23"/>
      <c r="C12" s="23"/>
      <c r="D12" s="24"/>
      <c r="E12" s="24"/>
      <c r="F12" s="25"/>
      <c r="G12" s="26"/>
      <c r="H12" s="492"/>
      <c r="I12" s="493"/>
      <c r="J12" s="493"/>
      <c r="K12" s="494"/>
      <c r="L12" s="456"/>
      <c r="M12" s="456"/>
      <c r="N12" s="8"/>
    </row>
    <row r="13" spans="1:14" ht="14.95" customHeight="1" x14ac:dyDescent="0.35">
      <c r="A13" s="27"/>
      <c r="B13" s="28"/>
      <c r="C13" s="28"/>
      <c r="D13" s="29"/>
      <c r="E13" s="29"/>
      <c r="F13" s="30"/>
      <c r="G13" s="29"/>
      <c r="H13" s="31"/>
      <c r="I13" s="31"/>
      <c r="J13" s="31"/>
      <c r="K13" s="31"/>
      <c r="L13" s="456"/>
      <c r="M13" s="456"/>
      <c r="N13" s="29"/>
    </row>
    <row r="14" spans="1:14" ht="9.6999999999999993" customHeight="1" thickBot="1" x14ac:dyDescent="0.4">
      <c r="A14" s="32"/>
      <c r="B14" s="33"/>
      <c r="C14" s="33"/>
      <c r="D14" s="34"/>
      <c r="E14" s="34"/>
      <c r="F14" s="35"/>
      <c r="G14" s="34"/>
      <c r="H14" s="36"/>
      <c r="I14" s="36"/>
      <c r="J14" s="36"/>
      <c r="K14" s="36"/>
      <c r="L14" s="456"/>
      <c r="M14" s="456"/>
      <c r="N14" s="29"/>
    </row>
    <row r="15" spans="1:14" ht="36" customHeight="1" thickBot="1" x14ac:dyDescent="0.35">
      <c r="A15" s="495" t="s">
        <v>9</v>
      </c>
      <c r="B15" s="483"/>
      <c r="C15" s="483"/>
      <c r="D15" s="483"/>
      <c r="E15" s="483"/>
      <c r="F15" s="483"/>
      <c r="G15" s="483"/>
      <c r="H15" s="483"/>
      <c r="I15" s="483"/>
      <c r="J15" s="483"/>
      <c r="K15" s="484"/>
      <c r="L15" s="456"/>
      <c r="M15" s="456"/>
      <c r="N15" s="8"/>
    </row>
    <row r="16" spans="1:14" ht="43.5" customHeight="1" thickBot="1" x14ac:dyDescent="0.35">
      <c r="A16" s="612" t="s">
        <v>10</v>
      </c>
      <c r="B16" s="613"/>
      <c r="C16" s="613"/>
      <c r="D16" s="613"/>
      <c r="E16" s="613"/>
      <c r="F16" s="613"/>
      <c r="G16" s="613"/>
      <c r="H16" s="613"/>
      <c r="I16" s="613"/>
      <c r="J16" s="613"/>
      <c r="K16" s="614"/>
      <c r="L16" s="615"/>
      <c r="M16" s="6"/>
      <c r="N16" s="7"/>
    </row>
    <row r="17" spans="1:14" ht="43.5" customHeight="1" thickBot="1" x14ac:dyDescent="0.35">
      <c r="A17" s="623"/>
      <c r="B17" s="624"/>
      <c r="C17" s="625" t="s">
        <v>11</v>
      </c>
      <c r="D17" s="626"/>
      <c r="E17" s="627" t="s">
        <v>12</v>
      </c>
      <c r="F17" s="628" t="s">
        <v>13</v>
      </c>
      <c r="G17" s="629" t="s">
        <v>14</v>
      </c>
      <c r="H17" s="630" t="s">
        <v>15</v>
      </c>
      <c r="I17" s="630" t="s">
        <v>16</v>
      </c>
      <c r="J17" s="631" t="s">
        <v>17</v>
      </c>
      <c r="K17" s="632" t="s">
        <v>18</v>
      </c>
      <c r="L17" s="633" t="s">
        <v>19</v>
      </c>
      <c r="M17" s="611" t="s">
        <v>20</v>
      </c>
      <c r="N17" s="7"/>
    </row>
    <row r="18" spans="1:14" ht="66.05" customHeight="1" thickBot="1" x14ac:dyDescent="0.35">
      <c r="A18" s="616"/>
      <c r="B18" s="617" t="s">
        <v>21</v>
      </c>
      <c r="C18" s="603">
        <v>1</v>
      </c>
      <c r="D18" s="575" t="s">
        <v>22</v>
      </c>
      <c r="E18" s="618"/>
      <c r="F18" s="619">
        <f>+L18/$L$23</f>
        <v>0.2</v>
      </c>
      <c r="G18" s="620"/>
      <c r="H18" s="621"/>
      <c r="I18" s="621"/>
      <c r="J18" s="622" t="s">
        <v>23</v>
      </c>
      <c r="K18" s="634"/>
      <c r="L18" s="642">
        <v>20</v>
      </c>
      <c r="M18" s="639" t="str">
        <f t="shared" ref="M18:M22" si="0">IF(ISNUMBER(SEARCH("Yes",E18)),L18, "")</f>
        <v/>
      </c>
      <c r="N18" s="7"/>
    </row>
    <row r="19" spans="1:14" ht="39.75" customHeight="1" thickBot="1" x14ac:dyDescent="0.35">
      <c r="A19" s="462"/>
      <c r="B19" s="462"/>
      <c r="C19" s="604">
        <v>2</v>
      </c>
      <c r="D19" s="579" t="s">
        <v>24</v>
      </c>
      <c r="E19" s="602"/>
      <c r="F19" s="601">
        <f>+L19/$L$23</f>
        <v>0.2</v>
      </c>
      <c r="G19" s="600"/>
      <c r="H19" s="608"/>
      <c r="I19" s="608"/>
      <c r="J19" s="608"/>
      <c r="K19" s="635"/>
      <c r="L19" s="643">
        <v>20</v>
      </c>
      <c r="M19" s="639" t="str">
        <f t="shared" si="0"/>
        <v/>
      </c>
      <c r="N19" s="7"/>
    </row>
    <row r="20" spans="1:14" ht="30.05" customHeight="1" thickBot="1" x14ac:dyDescent="0.35">
      <c r="A20" s="462"/>
      <c r="B20" s="462"/>
      <c r="C20" s="605">
        <v>3</v>
      </c>
      <c r="D20" s="579" t="s">
        <v>25</v>
      </c>
      <c r="E20" s="602"/>
      <c r="F20" s="601">
        <f>+L20/$L$23</f>
        <v>0.2</v>
      </c>
      <c r="G20" s="606"/>
      <c r="H20" s="608"/>
      <c r="I20" s="608"/>
      <c r="J20" s="608"/>
      <c r="K20" s="635"/>
      <c r="L20" s="643">
        <v>20</v>
      </c>
      <c r="M20" s="639" t="str">
        <f t="shared" si="0"/>
        <v/>
      </c>
      <c r="N20" s="7"/>
    </row>
    <row r="21" spans="1:14" ht="30.05" customHeight="1" thickBot="1" x14ac:dyDescent="0.35">
      <c r="A21" s="462"/>
      <c r="B21" s="462"/>
      <c r="C21" s="605">
        <v>4</v>
      </c>
      <c r="D21" s="579" t="s">
        <v>26</v>
      </c>
      <c r="E21" s="602"/>
      <c r="F21" s="601">
        <f>+L21/$L$23</f>
        <v>0.2</v>
      </c>
      <c r="G21" s="600"/>
      <c r="H21" s="608"/>
      <c r="I21" s="608"/>
      <c r="J21" s="608"/>
      <c r="K21" s="635"/>
      <c r="L21" s="643">
        <v>20</v>
      </c>
      <c r="M21" s="639" t="str">
        <f t="shared" si="0"/>
        <v/>
      </c>
      <c r="N21" s="7"/>
    </row>
    <row r="22" spans="1:14" ht="30.05" customHeight="1" thickBot="1" x14ac:dyDescent="0.35">
      <c r="A22" s="463"/>
      <c r="B22" s="463"/>
      <c r="C22" s="607">
        <v>5</v>
      </c>
      <c r="D22" s="597" t="s">
        <v>27</v>
      </c>
      <c r="E22" s="598"/>
      <c r="F22" s="599">
        <f>+L22/$L$23</f>
        <v>0.2</v>
      </c>
      <c r="G22" s="647"/>
      <c r="H22" s="609"/>
      <c r="I22" s="610"/>
      <c r="J22" s="610"/>
      <c r="K22" s="636"/>
      <c r="L22" s="644">
        <v>20</v>
      </c>
      <c r="M22" s="640" t="str">
        <f t="shared" si="0"/>
        <v/>
      </c>
      <c r="N22" s="7"/>
    </row>
    <row r="23" spans="1:14" ht="32.950000000000003" hidden="1" customHeight="1" thickBot="1" x14ac:dyDescent="0.35">
      <c r="A23" s="38"/>
      <c r="B23" s="39"/>
      <c r="C23" s="39"/>
      <c r="D23" s="12"/>
      <c r="E23" s="40"/>
      <c r="F23" s="40" t="s">
        <v>28</v>
      </c>
      <c r="G23" s="41"/>
      <c r="H23" s="41"/>
      <c r="I23" s="42"/>
      <c r="J23" s="42"/>
      <c r="K23" s="637"/>
      <c r="L23" s="645">
        <f t="shared" ref="L23:M23" si="1">+SUM(L18:L22)</f>
        <v>100</v>
      </c>
      <c r="M23" s="641">
        <f t="shared" si="1"/>
        <v>0</v>
      </c>
      <c r="N23" s="7"/>
    </row>
    <row r="24" spans="1:14" ht="31.6" customHeight="1" thickBot="1" x14ac:dyDescent="0.35">
      <c r="A24" s="43"/>
      <c r="B24" s="44"/>
      <c r="C24" s="44"/>
      <c r="D24" s="45" t="s">
        <v>29</v>
      </c>
      <c r="E24" s="648">
        <f>+M23/L23*L24</f>
        <v>0</v>
      </c>
      <c r="F24" s="46" t="s">
        <v>30</v>
      </c>
      <c r="G24" s="41"/>
      <c r="H24" s="41"/>
      <c r="I24" s="47"/>
      <c r="J24" s="47"/>
      <c r="K24" s="638"/>
      <c r="L24" s="646">
        <v>10</v>
      </c>
      <c r="M24" s="615"/>
      <c r="N24" s="7"/>
    </row>
    <row r="25" spans="1:14" ht="21.05" customHeight="1" thickBot="1" x14ac:dyDescent="0.4">
      <c r="A25" s="48"/>
      <c r="B25" s="49"/>
      <c r="C25" s="49"/>
      <c r="D25" s="49" t="s">
        <v>31</v>
      </c>
      <c r="E25" s="50">
        <f>+E24/L24</f>
        <v>0</v>
      </c>
      <c r="F25" s="25"/>
      <c r="G25" s="51"/>
      <c r="H25" s="52"/>
      <c r="I25" s="53"/>
      <c r="J25" s="53"/>
      <c r="K25" s="54"/>
      <c r="L25" s="55"/>
      <c r="M25" s="56"/>
      <c r="N25" s="8"/>
    </row>
    <row r="26" spans="1:14" ht="21.05" customHeight="1" x14ac:dyDescent="0.35">
      <c r="A26" s="55"/>
      <c r="B26" s="45"/>
      <c r="C26" s="45"/>
      <c r="D26" s="45"/>
      <c r="E26" s="57"/>
      <c r="F26" s="58"/>
      <c r="G26" s="55"/>
      <c r="H26" s="41"/>
      <c r="I26" s="47"/>
      <c r="J26" s="47"/>
      <c r="K26" s="55"/>
      <c r="L26" s="55"/>
      <c r="M26" s="56"/>
      <c r="N26" s="8"/>
    </row>
    <row r="27" spans="1:14" ht="6.8" customHeight="1" x14ac:dyDescent="0.3">
      <c r="A27" s="59"/>
      <c r="B27" s="60"/>
      <c r="C27" s="61"/>
      <c r="D27" s="60"/>
      <c r="E27" s="60"/>
      <c r="F27" s="60"/>
      <c r="G27" s="62"/>
      <c r="H27" s="62"/>
      <c r="I27" s="59"/>
      <c r="J27" s="59"/>
      <c r="K27" s="59"/>
      <c r="L27" s="55"/>
      <c r="M27" s="56"/>
      <c r="N27" s="7"/>
    </row>
    <row r="28" spans="1:14" ht="36" customHeight="1" x14ac:dyDescent="0.3">
      <c r="A28" s="495" t="s">
        <v>32</v>
      </c>
      <c r="B28" s="483"/>
      <c r="C28" s="483"/>
      <c r="D28" s="483"/>
      <c r="E28" s="483"/>
      <c r="F28" s="483"/>
      <c r="G28" s="483"/>
      <c r="H28" s="483"/>
      <c r="I28" s="483"/>
      <c r="J28" s="483"/>
      <c r="K28" s="484"/>
      <c r="L28" s="63"/>
      <c r="M28" s="64"/>
      <c r="N28" s="7"/>
    </row>
    <row r="29" spans="1:14" ht="54" customHeight="1" x14ac:dyDescent="0.3">
      <c r="A29" s="482" t="s">
        <v>33</v>
      </c>
      <c r="B29" s="483"/>
      <c r="C29" s="483"/>
      <c r="D29" s="483"/>
      <c r="E29" s="483"/>
      <c r="F29" s="483"/>
      <c r="G29" s="483"/>
      <c r="H29" s="483"/>
      <c r="I29" s="483"/>
      <c r="J29" s="483"/>
      <c r="K29" s="484"/>
      <c r="L29" s="6"/>
      <c r="M29" s="6"/>
      <c r="N29" s="8"/>
    </row>
    <row r="30" spans="1:14" ht="4.5999999999999996" customHeight="1" x14ac:dyDescent="0.3">
      <c r="A30" s="65"/>
      <c r="B30" s="65"/>
      <c r="C30" s="65"/>
      <c r="D30" s="65"/>
      <c r="E30" s="65"/>
      <c r="F30" s="65"/>
      <c r="G30" s="65"/>
      <c r="H30" s="65"/>
      <c r="I30" s="65"/>
      <c r="J30" s="65"/>
      <c r="K30" s="65"/>
      <c r="L30" s="27"/>
      <c r="M30" s="27"/>
      <c r="N30" s="29"/>
    </row>
    <row r="31" spans="1:14" ht="38.25" customHeight="1" thickBot="1" x14ac:dyDescent="0.35">
      <c r="A31" s="497" t="s">
        <v>34</v>
      </c>
      <c r="B31" s="483"/>
      <c r="C31" s="483"/>
      <c r="D31" s="483"/>
      <c r="E31" s="483"/>
      <c r="F31" s="483"/>
      <c r="G31" s="483"/>
      <c r="H31" s="483"/>
      <c r="I31" s="483"/>
      <c r="J31" s="483"/>
      <c r="K31" s="484"/>
      <c r="L31" s="6"/>
      <c r="M31" s="6"/>
      <c r="N31" s="8"/>
    </row>
    <row r="32" spans="1:14" ht="48.05" customHeight="1" thickBot="1" x14ac:dyDescent="0.35">
      <c r="A32" s="668" t="s">
        <v>11</v>
      </c>
      <c r="B32" s="669"/>
      <c r="C32" s="669"/>
      <c r="D32" s="669"/>
      <c r="E32" s="670" t="s">
        <v>12</v>
      </c>
      <c r="F32" s="671" t="s">
        <v>13</v>
      </c>
      <c r="G32" s="672" t="s">
        <v>14</v>
      </c>
      <c r="H32" s="672" t="s">
        <v>15</v>
      </c>
      <c r="I32" s="672" t="s">
        <v>16</v>
      </c>
      <c r="J32" s="672" t="s">
        <v>17</v>
      </c>
      <c r="K32" s="673" t="s">
        <v>18</v>
      </c>
      <c r="L32" s="701" t="s">
        <v>19</v>
      </c>
      <c r="M32" s="611" t="s">
        <v>20</v>
      </c>
      <c r="N32" s="7"/>
    </row>
    <row r="33" spans="1:14" ht="48.05" customHeight="1" x14ac:dyDescent="0.3">
      <c r="A33" s="501"/>
      <c r="B33" s="499" t="s">
        <v>35</v>
      </c>
      <c r="C33" s="66">
        <v>0</v>
      </c>
      <c r="D33" s="67" t="s">
        <v>36</v>
      </c>
      <c r="E33" s="68"/>
      <c r="F33" s="69" t="s">
        <v>37</v>
      </c>
      <c r="G33" s="70"/>
      <c r="H33" s="71"/>
      <c r="I33" s="72"/>
      <c r="J33" s="72"/>
      <c r="K33" s="72"/>
      <c r="L33" s="700"/>
      <c r="M33" s="611"/>
      <c r="N33" s="8"/>
    </row>
    <row r="34" spans="1:14" ht="48.05" customHeight="1" thickBot="1" x14ac:dyDescent="0.35">
      <c r="A34" s="502"/>
      <c r="B34" s="500"/>
      <c r="C34" s="73">
        <v>0</v>
      </c>
      <c r="D34" s="74" t="s">
        <v>38</v>
      </c>
      <c r="E34" s="674"/>
      <c r="F34" s="76" t="s">
        <v>37</v>
      </c>
      <c r="G34" s="77"/>
      <c r="H34" s="78"/>
      <c r="I34" s="79"/>
      <c r="J34" s="79"/>
      <c r="K34" s="649"/>
      <c r="L34" s="667"/>
      <c r="M34" s="611"/>
      <c r="N34" s="8"/>
    </row>
    <row r="35" spans="1:14" ht="56.25" customHeight="1" thickBot="1" x14ac:dyDescent="0.35">
      <c r="A35" s="501"/>
      <c r="B35" s="461" t="s">
        <v>39</v>
      </c>
      <c r="C35" s="80">
        <v>1</v>
      </c>
      <c r="D35" s="81" t="s">
        <v>40</v>
      </c>
      <c r="E35" s="75"/>
      <c r="F35" s="82">
        <f t="shared" ref="F35:F51" si="2">+L35/SUM($L$35:$L$51)</f>
        <v>2.3809523809523808E-2</v>
      </c>
      <c r="G35" s="83"/>
      <c r="H35" s="84" t="s">
        <v>41</v>
      </c>
      <c r="I35" s="85"/>
      <c r="J35" s="86" t="s">
        <v>42</v>
      </c>
      <c r="K35" s="86" t="s">
        <v>43</v>
      </c>
      <c r="L35" s="675">
        <v>6</v>
      </c>
      <c r="M35" s="656">
        <f t="shared" ref="M35:M45" si="3">IF(ISNUMBER(SEARCH("Yes",E35)),L35,0)</f>
        <v>0</v>
      </c>
      <c r="N35" s="7"/>
    </row>
    <row r="36" spans="1:14" ht="88.5" customHeight="1" thickBot="1" x14ac:dyDescent="0.35">
      <c r="A36" s="465"/>
      <c r="B36" s="462"/>
      <c r="C36" s="87">
        <f t="shared" ref="C36:C39" si="4">+C35+1</f>
        <v>2</v>
      </c>
      <c r="D36" s="88" t="s">
        <v>44</v>
      </c>
      <c r="E36" s="75"/>
      <c r="F36" s="89">
        <f t="shared" si="2"/>
        <v>2.3809523809523808E-2</v>
      </c>
      <c r="G36" s="90"/>
      <c r="H36" s="91" t="s">
        <v>45</v>
      </c>
      <c r="I36" s="92"/>
      <c r="J36" s="92"/>
      <c r="K36" s="650" t="s">
        <v>43</v>
      </c>
      <c r="L36" s="676">
        <v>6</v>
      </c>
      <c r="M36" s="656">
        <f t="shared" si="3"/>
        <v>0</v>
      </c>
      <c r="N36" s="7"/>
    </row>
    <row r="37" spans="1:14" ht="54.7" customHeight="1" thickBot="1" x14ac:dyDescent="0.35">
      <c r="A37" s="465"/>
      <c r="B37" s="462"/>
      <c r="C37" s="87">
        <f t="shared" si="4"/>
        <v>3</v>
      </c>
      <c r="D37" s="90" t="s">
        <v>46</v>
      </c>
      <c r="E37" s="75"/>
      <c r="F37" s="93">
        <f t="shared" si="2"/>
        <v>4.7619047619047616E-2</v>
      </c>
      <c r="G37" s="90"/>
      <c r="H37" s="94" t="s">
        <v>47</v>
      </c>
      <c r="I37" s="92"/>
      <c r="J37" s="92"/>
      <c r="K37" s="650" t="s">
        <v>48</v>
      </c>
      <c r="L37" s="677">
        <v>12</v>
      </c>
      <c r="M37" s="656">
        <f t="shared" si="3"/>
        <v>0</v>
      </c>
      <c r="N37" s="7"/>
    </row>
    <row r="38" spans="1:14" ht="133.5" customHeight="1" thickBot="1" x14ac:dyDescent="0.35">
      <c r="A38" s="465"/>
      <c r="B38" s="462"/>
      <c r="C38" s="87">
        <f t="shared" si="4"/>
        <v>4</v>
      </c>
      <c r="D38" s="90" t="s">
        <v>49</v>
      </c>
      <c r="E38" s="75"/>
      <c r="F38" s="93">
        <f t="shared" si="2"/>
        <v>4.7619047619047616E-2</v>
      </c>
      <c r="G38" s="90"/>
      <c r="H38" s="94" t="s">
        <v>50</v>
      </c>
      <c r="I38" s="92"/>
      <c r="J38" s="92"/>
      <c r="K38" s="650" t="s">
        <v>51</v>
      </c>
      <c r="L38" s="677">
        <v>12</v>
      </c>
      <c r="M38" s="656">
        <f t="shared" si="3"/>
        <v>0</v>
      </c>
      <c r="N38" s="7"/>
    </row>
    <row r="39" spans="1:14" ht="96.8" customHeight="1" thickBot="1" x14ac:dyDescent="0.35">
      <c r="A39" s="465"/>
      <c r="B39" s="462"/>
      <c r="C39" s="87">
        <f t="shared" si="4"/>
        <v>5</v>
      </c>
      <c r="D39" s="95" t="s">
        <v>52</v>
      </c>
      <c r="E39" s="75"/>
      <c r="F39" s="93">
        <f t="shared" si="2"/>
        <v>4.7619047619047616E-2</v>
      </c>
      <c r="G39" s="96"/>
      <c r="H39" s="94" t="s">
        <v>53</v>
      </c>
      <c r="I39" s="92"/>
      <c r="J39" s="97" t="s">
        <v>54</v>
      </c>
      <c r="K39" s="650" t="s">
        <v>55</v>
      </c>
      <c r="L39" s="677">
        <v>12</v>
      </c>
      <c r="M39" s="656">
        <f t="shared" si="3"/>
        <v>0</v>
      </c>
      <c r="N39" s="7"/>
    </row>
    <row r="40" spans="1:14" ht="45.7" customHeight="1" thickBot="1" x14ac:dyDescent="0.35">
      <c r="A40" s="465"/>
      <c r="B40" s="462"/>
      <c r="C40" s="87">
        <f>C39+1</f>
        <v>6</v>
      </c>
      <c r="D40" s="88" t="s">
        <v>56</v>
      </c>
      <c r="E40" s="75"/>
      <c r="F40" s="93">
        <f t="shared" si="2"/>
        <v>4.7619047619047616E-2</v>
      </c>
      <c r="G40" s="95"/>
      <c r="H40" s="91" t="s">
        <v>57</v>
      </c>
      <c r="I40" s="92"/>
      <c r="J40" s="92"/>
      <c r="K40" s="650" t="s">
        <v>58</v>
      </c>
      <c r="L40" s="676">
        <v>12</v>
      </c>
      <c r="M40" s="656">
        <f t="shared" si="3"/>
        <v>0</v>
      </c>
      <c r="N40" s="7"/>
    </row>
    <row r="41" spans="1:14" ht="43.5" customHeight="1" thickBot="1" x14ac:dyDescent="0.35">
      <c r="A41" s="465"/>
      <c r="B41" s="463"/>
      <c r="C41" s="98">
        <f t="shared" ref="C41:C45" si="5">+C40+1</f>
        <v>7</v>
      </c>
      <c r="D41" s="99" t="s">
        <v>59</v>
      </c>
      <c r="E41" s="674"/>
      <c r="F41" s="100">
        <f t="shared" si="2"/>
        <v>4.7619047619047616E-2</v>
      </c>
      <c r="G41" s="99"/>
      <c r="H41" s="101" t="s">
        <v>60</v>
      </c>
      <c r="I41" s="102"/>
      <c r="J41" s="102"/>
      <c r="K41" s="651" t="s">
        <v>61</v>
      </c>
      <c r="L41" s="678">
        <v>12</v>
      </c>
      <c r="M41" s="656">
        <f t="shared" si="3"/>
        <v>0</v>
      </c>
      <c r="N41" s="7"/>
    </row>
    <row r="42" spans="1:14" ht="122.3" customHeight="1" thickBot="1" x14ac:dyDescent="0.35">
      <c r="A42" s="465"/>
      <c r="B42" s="461" t="s">
        <v>62</v>
      </c>
      <c r="C42" s="80">
        <f t="shared" si="5"/>
        <v>8</v>
      </c>
      <c r="D42" s="103" t="s">
        <v>63</v>
      </c>
      <c r="E42" s="75"/>
      <c r="F42" s="104">
        <f t="shared" si="2"/>
        <v>9.5238095238095233E-2</v>
      </c>
      <c r="G42" s="105"/>
      <c r="H42" s="106" t="s">
        <v>64</v>
      </c>
      <c r="I42" s="85"/>
      <c r="J42" s="85"/>
      <c r="K42" s="86" t="s">
        <v>65</v>
      </c>
      <c r="L42" s="679">
        <v>24</v>
      </c>
      <c r="M42" s="656">
        <f t="shared" si="3"/>
        <v>0</v>
      </c>
      <c r="N42" s="7"/>
    </row>
    <row r="43" spans="1:14" ht="113.3" customHeight="1" thickBot="1" x14ac:dyDescent="0.35">
      <c r="A43" s="465"/>
      <c r="B43" s="462"/>
      <c r="C43" s="87">
        <f t="shared" si="5"/>
        <v>9</v>
      </c>
      <c r="D43" s="88" t="s">
        <v>66</v>
      </c>
      <c r="E43" s="75"/>
      <c r="F43" s="107">
        <f t="shared" si="2"/>
        <v>9.5238095238095233E-2</v>
      </c>
      <c r="G43" s="90"/>
      <c r="H43" s="91" t="s">
        <v>67</v>
      </c>
      <c r="I43" s="92"/>
      <c r="J43" s="92"/>
      <c r="K43" s="650" t="s">
        <v>68</v>
      </c>
      <c r="L43" s="665">
        <v>24</v>
      </c>
      <c r="M43" s="656">
        <f t="shared" si="3"/>
        <v>0</v>
      </c>
      <c r="N43" s="7"/>
    </row>
    <row r="44" spans="1:14" ht="37.549999999999997" customHeight="1" thickBot="1" x14ac:dyDescent="0.35">
      <c r="A44" s="465"/>
      <c r="B44" s="462"/>
      <c r="C44" s="87">
        <f t="shared" si="5"/>
        <v>10</v>
      </c>
      <c r="D44" s="95" t="s">
        <v>69</v>
      </c>
      <c r="E44" s="75"/>
      <c r="F44" s="107">
        <f t="shared" si="2"/>
        <v>4.7619047619047616E-2</v>
      </c>
      <c r="G44" s="90"/>
      <c r="H44" s="91" t="s">
        <v>70</v>
      </c>
      <c r="I44" s="108"/>
      <c r="J44" s="108"/>
      <c r="K44" s="652"/>
      <c r="L44" s="643">
        <v>12</v>
      </c>
      <c r="M44" s="656">
        <f t="shared" si="3"/>
        <v>0</v>
      </c>
      <c r="N44" s="7"/>
    </row>
    <row r="45" spans="1:14" ht="49.6" customHeight="1" thickBot="1" x14ac:dyDescent="0.35">
      <c r="A45" s="465"/>
      <c r="B45" s="463"/>
      <c r="C45" s="98">
        <f t="shared" si="5"/>
        <v>11</v>
      </c>
      <c r="D45" s="109" t="s">
        <v>71</v>
      </c>
      <c r="E45" s="674"/>
      <c r="F45" s="110">
        <f t="shared" si="2"/>
        <v>4.7619047619047616E-2</v>
      </c>
      <c r="G45" s="99"/>
      <c r="H45" s="91" t="s">
        <v>72</v>
      </c>
      <c r="I45" s="111"/>
      <c r="J45" s="111"/>
      <c r="K45" s="653"/>
      <c r="L45" s="680">
        <v>12</v>
      </c>
      <c r="M45" s="656">
        <f t="shared" si="3"/>
        <v>0</v>
      </c>
      <c r="N45" s="7"/>
    </row>
    <row r="46" spans="1:14" ht="95.95" customHeight="1" x14ac:dyDescent="0.3">
      <c r="A46" s="465"/>
      <c r="B46" s="461" t="s">
        <v>73</v>
      </c>
      <c r="C46" s="80">
        <f>C45+1</f>
        <v>12</v>
      </c>
      <c r="D46" s="103" t="s">
        <v>74</v>
      </c>
      <c r="E46" s="75"/>
      <c r="F46" s="104">
        <f t="shared" si="2"/>
        <v>9.5238095238095233E-2</v>
      </c>
      <c r="G46" s="105"/>
      <c r="H46" s="84" t="s">
        <v>75</v>
      </c>
      <c r="I46" s="85"/>
      <c r="J46" s="85"/>
      <c r="K46" s="86" t="s">
        <v>76</v>
      </c>
      <c r="L46" s="679">
        <v>24</v>
      </c>
      <c r="M46" s="656">
        <f>IF(E46="",0,VLOOKUP(E46,'IEQ Logic'!R4:S7,2,FALSE))</f>
        <v>0</v>
      </c>
      <c r="N46" s="8"/>
    </row>
    <row r="47" spans="1:14" ht="280.55" customHeight="1" thickBot="1" x14ac:dyDescent="0.35">
      <c r="A47" s="465"/>
      <c r="B47" s="462"/>
      <c r="C47" s="683">
        <v>14</v>
      </c>
      <c r="D47" s="88" t="s">
        <v>77</v>
      </c>
      <c r="E47" s="75"/>
      <c r="F47" s="107">
        <f t="shared" si="2"/>
        <v>9.5238095238095233E-2</v>
      </c>
      <c r="G47" s="95"/>
      <c r="H47" s="112" t="s">
        <v>78</v>
      </c>
      <c r="I47" s="92"/>
      <c r="J47" s="92"/>
      <c r="K47" s="650" t="s">
        <v>79</v>
      </c>
      <c r="L47" s="677">
        <v>24</v>
      </c>
      <c r="M47" s="657">
        <f>IF(E47="",0,VLOOKUP(E47,'IEQ Logic'!E3:F13,2,FALSE))</f>
        <v>0</v>
      </c>
      <c r="N47" s="7"/>
    </row>
    <row r="48" spans="1:14" ht="98.35" customHeight="1" x14ac:dyDescent="0.3">
      <c r="A48" s="465"/>
      <c r="B48" s="462"/>
      <c r="C48" s="682">
        <f t="shared" ref="C48:C51" si="6">+C47+1</f>
        <v>15</v>
      </c>
      <c r="D48" s="95" t="s">
        <v>80</v>
      </c>
      <c r="E48" s="75"/>
      <c r="F48" s="107">
        <f t="shared" si="2"/>
        <v>9.5238095238095233E-2</v>
      </c>
      <c r="G48" s="95"/>
      <c r="H48" s="112" t="s">
        <v>81</v>
      </c>
      <c r="I48" s="92"/>
      <c r="J48" s="92"/>
      <c r="K48" s="650" t="s">
        <v>82</v>
      </c>
      <c r="L48" s="677">
        <v>24</v>
      </c>
      <c r="M48" s="656">
        <f>IF(ISNUMBER(SEARCH("Yes",E48)),L48,0)</f>
        <v>0</v>
      </c>
      <c r="N48" s="8"/>
    </row>
    <row r="49" spans="1:14" ht="37.549999999999997" customHeight="1" x14ac:dyDescent="0.3">
      <c r="A49" s="465"/>
      <c r="B49" s="462"/>
      <c r="C49" s="682">
        <f t="shared" si="6"/>
        <v>16</v>
      </c>
      <c r="D49" s="95" t="s">
        <v>83</v>
      </c>
      <c r="E49" s="75"/>
      <c r="F49" s="107">
        <f t="shared" si="2"/>
        <v>4.7619047619047616E-2</v>
      </c>
      <c r="G49" s="90"/>
      <c r="H49" s="112" t="s">
        <v>84</v>
      </c>
      <c r="I49" s="92"/>
      <c r="J49" s="92"/>
      <c r="K49" s="650" t="s">
        <v>85</v>
      </c>
      <c r="L49" s="676">
        <v>12</v>
      </c>
      <c r="M49" s="657">
        <f>IF(E49="",0,VLOOKUP(E49,'IEQ Logic'!AC4:AD7,2,FALSE))</f>
        <v>0</v>
      </c>
      <c r="N49" s="7"/>
    </row>
    <row r="50" spans="1:14" ht="37.549999999999997" customHeight="1" thickBot="1" x14ac:dyDescent="0.35">
      <c r="A50" s="465"/>
      <c r="B50" s="463"/>
      <c r="C50" s="681">
        <f t="shared" si="6"/>
        <v>17</v>
      </c>
      <c r="D50" s="113" t="s">
        <v>86</v>
      </c>
      <c r="E50" s="674"/>
      <c r="F50" s="688">
        <f t="shared" si="2"/>
        <v>4.7619047619047616E-2</v>
      </c>
      <c r="G50" s="687"/>
      <c r="H50" s="686" t="s">
        <v>84</v>
      </c>
      <c r="I50" s="685"/>
      <c r="J50" s="685"/>
      <c r="K50" s="684" t="s">
        <v>87</v>
      </c>
      <c r="L50" s="678">
        <v>12</v>
      </c>
      <c r="M50" s="658">
        <f t="shared" ref="M50:M51" si="7">IF(ISNUMBER(SEARCH("Yes",E50)),L50,0)</f>
        <v>0</v>
      </c>
      <c r="N50" s="8"/>
    </row>
    <row r="51" spans="1:14" ht="54.7" customHeight="1" thickBot="1" x14ac:dyDescent="0.35">
      <c r="A51" s="466"/>
      <c r="B51" s="114" t="s">
        <v>88</v>
      </c>
      <c r="C51" s="115">
        <f t="shared" si="6"/>
        <v>18</v>
      </c>
      <c r="D51" s="116" t="s">
        <v>89</v>
      </c>
      <c r="E51" s="75"/>
      <c r="F51" s="117">
        <f t="shared" si="2"/>
        <v>4.7619047619047616E-2</v>
      </c>
      <c r="G51" s="118"/>
      <c r="H51" s="119" t="s">
        <v>84</v>
      </c>
      <c r="I51" s="120"/>
      <c r="J51" s="120"/>
      <c r="K51" s="654" t="s">
        <v>90</v>
      </c>
      <c r="L51" s="690">
        <v>12</v>
      </c>
      <c r="M51" s="640">
        <f t="shared" si="7"/>
        <v>0</v>
      </c>
      <c r="N51" s="8"/>
    </row>
    <row r="52" spans="1:14" ht="24.8" hidden="1" customHeight="1" x14ac:dyDescent="0.35">
      <c r="A52" s="121"/>
      <c r="B52" s="122"/>
      <c r="C52" s="123"/>
      <c r="D52" s="124"/>
      <c r="E52" s="125"/>
      <c r="F52" s="45" t="s">
        <v>91</v>
      </c>
      <c r="G52" s="126"/>
      <c r="H52" s="126"/>
      <c r="I52" s="127"/>
      <c r="J52" s="127"/>
      <c r="K52" s="655"/>
      <c r="L52" s="689">
        <f t="shared" ref="L52:M52" si="8">+SUM(L35:L51)</f>
        <v>252</v>
      </c>
      <c r="M52" s="659">
        <f t="shared" si="8"/>
        <v>0</v>
      </c>
      <c r="N52" s="29"/>
    </row>
    <row r="53" spans="1:14" ht="29.25" customHeight="1" thickBot="1" x14ac:dyDescent="0.35">
      <c r="A53" s="121"/>
      <c r="B53" s="122"/>
      <c r="C53" s="123"/>
      <c r="D53" s="45" t="s">
        <v>92</v>
      </c>
      <c r="E53" s="590">
        <f>+M52/L52*L53</f>
        <v>0</v>
      </c>
      <c r="F53" s="46" t="s">
        <v>30</v>
      </c>
      <c r="G53" s="126"/>
      <c r="H53" s="126"/>
      <c r="I53" s="127"/>
      <c r="J53" s="127"/>
      <c r="K53" s="655"/>
      <c r="L53" s="666">
        <v>10</v>
      </c>
      <c r="M53" s="660"/>
      <c r="N53" s="29"/>
    </row>
    <row r="54" spans="1:14" ht="24.8" customHeight="1" thickBot="1" x14ac:dyDescent="0.4">
      <c r="A54" s="128"/>
      <c r="B54" s="129"/>
      <c r="C54" s="130"/>
      <c r="D54" s="49" t="s">
        <v>31</v>
      </c>
      <c r="E54" s="131">
        <f>+E53/L53</f>
        <v>0</v>
      </c>
      <c r="F54" s="132"/>
      <c r="G54" s="133"/>
      <c r="H54" s="133"/>
      <c r="I54" s="134"/>
      <c r="J54" s="134"/>
      <c r="K54" s="135"/>
      <c r="L54" s="27"/>
      <c r="M54" s="27"/>
      <c r="N54" s="29"/>
    </row>
    <row r="55" spans="1:14" ht="5.3" customHeight="1" thickBot="1" x14ac:dyDescent="0.35">
      <c r="A55" s="136"/>
      <c r="B55" s="137"/>
      <c r="C55" s="138"/>
      <c r="D55" s="139"/>
      <c r="E55" s="140"/>
      <c r="F55" s="60"/>
      <c r="G55" s="141"/>
      <c r="H55" s="141"/>
      <c r="I55" s="141"/>
      <c r="J55" s="141"/>
      <c r="K55" s="141"/>
      <c r="L55" s="27"/>
      <c r="M55" s="27"/>
      <c r="N55" s="29"/>
    </row>
    <row r="56" spans="1:14" ht="37.549999999999997" customHeight="1" thickBot="1" x14ac:dyDescent="0.35">
      <c r="A56" s="503" t="s">
        <v>93</v>
      </c>
      <c r="B56" s="483"/>
      <c r="C56" s="483"/>
      <c r="D56" s="483"/>
      <c r="E56" s="483"/>
      <c r="F56" s="483"/>
      <c r="G56" s="483"/>
      <c r="H56" s="483"/>
      <c r="I56" s="483"/>
      <c r="J56" s="483"/>
      <c r="K56" s="484"/>
      <c r="L56" s="691"/>
      <c r="M56" s="27"/>
      <c r="N56" s="29"/>
    </row>
    <row r="57" spans="1:14" ht="43.5" customHeight="1" thickBot="1" x14ac:dyDescent="0.35">
      <c r="A57" s="703" t="s">
        <v>11</v>
      </c>
      <c r="B57" s="669"/>
      <c r="C57" s="669"/>
      <c r="D57" s="669"/>
      <c r="E57" s="704" t="s">
        <v>12</v>
      </c>
      <c r="F57" s="705" t="s">
        <v>13</v>
      </c>
      <c r="G57" s="706" t="s">
        <v>14</v>
      </c>
      <c r="H57" s="706" t="s">
        <v>15</v>
      </c>
      <c r="I57" s="706" t="s">
        <v>16</v>
      </c>
      <c r="J57" s="706" t="s">
        <v>17</v>
      </c>
      <c r="K57" s="707" t="s">
        <v>18</v>
      </c>
      <c r="L57" s="697" t="s">
        <v>19</v>
      </c>
      <c r="M57" s="693" t="s">
        <v>20</v>
      </c>
      <c r="N57" s="8"/>
    </row>
    <row r="58" spans="1:14" ht="133.5" customHeight="1" thickBot="1" x14ac:dyDescent="0.35">
      <c r="A58" s="509"/>
      <c r="B58" s="510" t="s">
        <v>94</v>
      </c>
      <c r="C58" s="142">
        <v>1</v>
      </c>
      <c r="D58" s="81" t="s">
        <v>95</v>
      </c>
      <c r="E58" s="143"/>
      <c r="F58" s="593">
        <f t="shared" ref="F58:F65" si="9">+(L58/(SUM($L$58:$L$65)))</f>
        <v>0.1</v>
      </c>
      <c r="G58" s="144"/>
      <c r="H58" s="144"/>
      <c r="I58" s="85"/>
      <c r="J58" s="85"/>
      <c r="K58" s="86"/>
      <c r="L58" s="698">
        <v>10</v>
      </c>
      <c r="M58" s="694">
        <f>IF(E58="",0,VLOOKUP(E58,'IEQ Logic'!AA4:AB8,2,FALSE))</f>
        <v>0</v>
      </c>
      <c r="N58" s="7"/>
    </row>
    <row r="59" spans="1:14" ht="122.3" customHeight="1" x14ac:dyDescent="0.3">
      <c r="A59" s="459"/>
      <c r="B59" s="465"/>
      <c r="C59" s="146">
        <f t="shared" ref="C59:C65" si="10">+C58+1</f>
        <v>2</v>
      </c>
      <c r="D59" s="88" t="s">
        <v>96</v>
      </c>
      <c r="E59" s="147"/>
      <c r="F59" s="596">
        <f t="shared" si="9"/>
        <v>0.1</v>
      </c>
      <c r="G59" s="112"/>
      <c r="H59" s="112"/>
      <c r="I59" s="92"/>
      <c r="J59" s="92"/>
      <c r="K59" s="650"/>
      <c r="L59" s="698">
        <v>10</v>
      </c>
      <c r="M59" s="694">
        <f>IF(E59="",0,VLOOKUP(E59,'IEQ Logic'!AA5:AB9,2,FALSE))</f>
        <v>0</v>
      </c>
      <c r="N59" s="7"/>
    </row>
    <row r="60" spans="1:14" ht="172.55" customHeight="1" thickBot="1" x14ac:dyDescent="0.35">
      <c r="A60" s="459"/>
      <c r="B60" s="511"/>
      <c r="C60" s="148">
        <f t="shared" si="10"/>
        <v>3</v>
      </c>
      <c r="D60" s="109" t="s">
        <v>97</v>
      </c>
      <c r="E60" s="149"/>
      <c r="F60" s="595">
        <f t="shared" si="9"/>
        <v>0.1</v>
      </c>
      <c r="G60" s="150"/>
      <c r="H60" s="150" t="s">
        <v>98</v>
      </c>
      <c r="I60" s="102"/>
      <c r="J60" s="102"/>
      <c r="K60" s="651"/>
      <c r="L60" s="702">
        <v>10</v>
      </c>
      <c r="M60" s="695">
        <f>IF(E60="",0,VLOOKUP(E60,'IEQ Logic'!AG4:AH7,2,FALSE))</f>
        <v>0</v>
      </c>
      <c r="N60" s="8"/>
    </row>
    <row r="61" spans="1:14" ht="111.05" customHeight="1" x14ac:dyDescent="0.3">
      <c r="A61" s="459"/>
      <c r="B61" s="461" t="s">
        <v>99</v>
      </c>
      <c r="C61" s="152">
        <f t="shared" si="10"/>
        <v>4</v>
      </c>
      <c r="D61" s="153" t="s">
        <v>100</v>
      </c>
      <c r="E61" s="154"/>
      <c r="F61" s="593">
        <f t="shared" si="9"/>
        <v>0.2</v>
      </c>
      <c r="G61" s="155"/>
      <c r="H61" s="155" t="s">
        <v>101</v>
      </c>
      <c r="I61" s="156"/>
      <c r="J61" s="156"/>
      <c r="K61" s="692"/>
      <c r="L61" s="708">
        <v>20</v>
      </c>
      <c r="M61" s="695">
        <f>IF(E61="",0,VLOOKUP(E61,'IEQ Logic'!AG5:AH8,2,FALSE))</f>
        <v>0</v>
      </c>
      <c r="N61" s="8"/>
    </row>
    <row r="62" spans="1:14" ht="41.95" customHeight="1" x14ac:dyDescent="0.3">
      <c r="A62" s="459"/>
      <c r="B62" s="462"/>
      <c r="C62" s="157">
        <f t="shared" si="10"/>
        <v>5</v>
      </c>
      <c r="D62" s="88" t="s">
        <v>102</v>
      </c>
      <c r="E62" s="158"/>
      <c r="F62" s="594">
        <f t="shared" si="9"/>
        <v>0.2</v>
      </c>
      <c r="G62" s="91"/>
      <c r="H62" s="112"/>
      <c r="I62" s="92"/>
      <c r="J62" s="92"/>
      <c r="K62" s="650"/>
      <c r="L62" s="709">
        <v>20</v>
      </c>
      <c r="M62" s="695">
        <f>IF(E62="",0,VLOOKUP(E62,'IEQ Logic'!AG6:AH9,2,FALSE))</f>
        <v>0</v>
      </c>
      <c r="N62" s="8"/>
    </row>
    <row r="63" spans="1:14" ht="41.95" customHeight="1" thickBot="1" x14ac:dyDescent="0.35">
      <c r="A63" s="459"/>
      <c r="B63" s="463"/>
      <c r="C63" s="714">
        <f t="shared" si="10"/>
        <v>6</v>
      </c>
      <c r="D63" s="715" t="s">
        <v>103</v>
      </c>
      <c r="E63" s="716"/>
      <c r="F63" s="717">
        <f t="shared" si="9"/>
        <v>0.1</v>
      </c>
      <c r="G63" s="686"/>
      <c r="H63" s="686"/>
      <c r="I63" s="718"/>
      <c r="J63" s="718"/>
      <c r="K63" s="718"/>
      <c r="L63" s="719">
        <v>10</v>
      </c>
      <c r="M63" s="695">
        <f>IF(E63="",0,VLOOKUP(E63,'IEQ Logic'!AG7:AH10,2,FALSE))</f>
        <v>0</v>
      </c>
      <c r="N63" s="8"/>
    </row>
    <row r="64" spans="1:14" ht="59.3" customHeight="1" x14ac:dyDescent="0.3">
      <c r="A64" s="459"/>
      <c r="B64" s="461" t="s">
        <v>104</v>
      </c>
      <c r="C64" s="152">
        <f t="shared" si="10"/>
        <v>7</v>
      </c>
      <c r="D64" s="344" t="s">
        <v>105</v>
      </c>
      <c r="E64" s="710"/>
      <c r="F64" s="596">
        <f t="shared" si="9"/>
        <v>0.1</v>
      </c>
      <c r="G64" s="711"/>
      <c r="H64" s="712" t="s">
        <v>106</v>
      </c>
      <c r="I64" s="692"/>
      <c r="J64" s="692" t="s">
        <v>107</v>
      </c>
      <c r="K64" s="692"/>
      <c r="L64" s="713">
        <v>10</v>
      </c>
      <c r="M64" s="695">
        <f t="shared" ref="M64:M65" si="11">IF(ISNUMBER(SEARCH("Yes",E64)),L64,0)</f>
        <v>0</v>
      </c>
      <c r="N64" s="7"/>
    </row>
    <row r="65" spans="1:14" ht="59.3" customHeight="1" thickBot="1" x14ac:dyDescent="0.35">
      <c r="A65" s="460"/>
      <c r="B65" s="463"/>
      <c r="C65" s="160">
        <f t="shared" si="10"/>
        <v>8</v>
      </c>
      <c r="D65" s="99" t="s">
        <v>108</v>
      </c>
      <c r="E65" s="161"/>
      <c r="F65" s="592">
        <f t="shared" si="9"/>
        <v>0.1</v>
      </c>
      <c r="G65" s="150"/>
      <c r="H65" s="150"/>
      <c r="I65" s="102"/>
      <c r="J65" s="102"/>
      <c r="K65" s="651"/>
      <c r="L65" s="702">
        <v>10</v>
      </c>
      <c r="M65" s="696">
        <f t="shared" si="11"/>
        <v>0</v>
      </c>
      <c r="N65" s="8"/>
    </row>
    <row r="66" spans="1:14" ht="23.95" hidden="1" customHeight="1" x14ac:dyDescent="0.4">
      <c r="A66" s="163"/>
      <c r="B66" s="122"/>
      <c r="C66" s="123"/>
      <c r="D66" s="45" t="s">
        <v>109</v>
      </c>
      <c r="E66" s="164">
        <f t="shared" ref="E66:F66" si="12">+SUM(L58:L65)</f>
        <v>100</v>
      </c>
      <c r="F66" s="165">
        <f t="shared" si="12"/>
        <v>0</v>
      </c>
      <c r="G66" s="124"/>
      <c r="H66" s="124"/>
      <c r="I66" s="127"/>
      <c r="J66" s="127"/>
      <c r="K66" s="655"/>
      <c r="L66" s="720"/>
      <c r="M66" s="660"/>
      <c r="N66" s="29"/>
    </row>
    <row r="67" spans="1:14" ht="30.75" customHeight="1" thickBot="1" x14ac:dyDescent="0.35">
      <c r="A67" s="163"/>
      <c r="B67" s="122"/>
      <c r="C67" s="123"/>
      <c r="D67" s="45" t="s">
        <v>110</v>
      </c>
      <c r="E67" s="590">
        <f>F66/E66*L67</f>
        <v>0</v>
      </c>
      <c r="F67" s="46" t="s">
        <v>30</v>
      </c>
      <c r="G67" s="124"/>
      <c r="H67" s="124"/>
      <c r="I67" s="127"/>
      <c r="J67" s="127"/>
      <c r="K67" s="655"/>
      <c r="L67" s="699">
        <v>10</v>
      </c>
      <c r="M67" s="660"/>
      <c r="N67" s="29"/>
    </row>
    <row r="68" spans="1:14" ht="23.95" customHeight="1" thickBot="1" x14ac:dyDescent="0.4">
      <c r="A68" s="166"/>
      <c r="B68" s="129"/>
      <c r="C68" s="130"/>
      <c r="D68" s="49" t="s">
        <v>31</v>
      </c>
      <c r="E68" s="131">
        <f>+E67/L67</f>
        <v>0</v>
      </c>
      <c r="F68" s="132"/>
      <c r="G68" s="167"/>
      <c r="H68" s="167"/>
      <c r="I68" s="134"/>
      <c r="J68" s="134"/>
      <c r="K68" s="135"/>
      <c r="L68" s="27"/>
      <c r="M68" s="27"/>
      <c r="N68" s="29"/>
    </row>
    <row r="69" spans="1:14" ht="5.95" customHeight="1" x14ac:dyDescent="0.3">
      <c r="A69" s="137"/>
      <c r="B69" s="137"/>
      <c r="C69" s="138"/>
      <c r="D69" s="139"/>
      <c r="E69" s="140"/>
      <c r="F69" s="60"/>
      <c r="G69" s="139"/>
      <c r="H69" s="139"/>
      <c r="I69" s="141"/>
      <c r="J69" s="141"/>
      <c r="K69" s="141"/>
      <c r="L69" s="27"/>
      <c r="M69" s="27"/>
      <c r="N69" s="29"/>
    </row>
    <row r="70" spans="1:14" ht="45" customHeight="1" thickBot="1" x14ac:dyDescent="0.35">
      <c r="A70" s="512" t="s">
        <v>111</v>
      </c>
      <c r="B70" s="505"/>
      <c r="C70" s="505"/>
      <c r="D70" s="505"/>
      <c r="E70" s="505"/>
      <c r="F70" s="505"/>
      <c r="G70" s="505"/>
      <c r="H70" s="505"/>
      <c r="I70" s="505"/>
      <c r="J70" s="505"/>
      <c r="K70" s="506"/>
      <c r="L70" s="27"/>
      <c r="M70" s="27"/>
      <c r="N70" s="29"/>
    </row>
    <row r="71" spans="1:14" ht="43.5" customHeight="1" thickBot="1" x14ac:dyDescent="0.35">
      <c r="A71" s="513" t="s">
        <v>11</v>
      </c>
      <c r="B71" s="505"/>
      <c r="C71" s="505"/>
      <c r="D71" s="507"/>
      <c r="E71" s="168" t="s">
        <v>12</v>
      </c>
      <c r="F71" s="169" t="s">
        <v>13</v>
      </c>
      <c r="G71" s="170" t="s">
        <v>14</v>
      </c>
      <c r="H71" s="170" t="s">
        <v>15</v>
      </c>
      <c r="I71" s="171" t="s">
        <v>16</v>
      </c>
      <c r="J71" s="171" t="s">
        <v>17</v>
      </c>
      <c r="K71" s="721" t="s">
        <v>18</v>
      </c>
      <c r="L71" s="723" t="s">
        <v>19</v>
      </c>
      <c r="M71" s="722" t="s">
        <v>20</v>
      </c>
      <c r="N71" s="8"/>
    </row>
    <row r="72" spans="1:14" ht="54" customHeight="1" x14ac:dyDescent="0.3">
      <c r="A72" s="514"/>
      <c r="B72" s="461" t="s">
        <v>112</v>
      </c>
      <c r="C72" s="80">
        <v>1</v>
      </c>
      <c r="D72" s="81" t="s">
        <v>113</v>
      </c>
      <c r="E72" s="172"/>
      <c r="F72" s="173">
        <f t="shared" ref="F72:F81" si="13">+L72/(SUM($L$72:$L$81))</f>
        <v>9.0909090909090912E-2</v>
      </c>
      <c r="G72" s="144"/>
      <c r="H72" s="144"/>
      <c r="I72" s="85"/>
      <c r="J72" s="85"/>
      <c r="K72" s="86"/>
      <c r="L72" s="726">
        <v>9</v>
      </c>
      <c r="M72" s="351">
        <f t="shared" ref="M72:M77" si="14">IF(ISNUMBER(SEARCH("Yes",E72)),L72,0)</f>
        <v>0</v>
      </c>
      <c r="N72" s="7"/>
    </row>
    <row r="73" spans="1:14" ht="54" customHeight="1" x14ac:dyDescent="0.3">
      <c r="A73" s="465"/>
      <c r="B73" s="462"/>
      <c r="C73" s="87">
        <f t="shared" ref="C73:C81" si="15">+C72+1</f>
        <v>2</v>
      </c>
      <c r="D73" s="95" t="s">
        <v>114</v>
      </c>
      <c r="E73" s="174"/>
      <c r="F73" s="175">
        <f t="shared" si="13"/>
        <v>0.18181818181818182</v>
      </c>
      <c r="G73" s="176"/>
      <c r="H73" s="112"/>
      <c r="I73" s="92"/>
      <c r="J73" s="92"/>
      <c r="K73" s="650"/>
      <c r="L73" s="727">
        <v>18</v>
      </c>
      <c r="M73" s="724">
        <f t="shared" si="14"/>
        <v>0</v>
      </c>
      <c r="N73" s="7"/>
    </row>
    <row r="74" spans="1:14" ht="63" customHeight="1" thickBot="1" x14ac:dyDescent="0.35">
      <c r="A74" s="465"/>
      <c r="B74" s="463"/>
      <c r="C74" s="98">
        <f t="shared" si="15"/>
        <v>3</v>
      </c>
      <c r="D74" s="99" t="s">
        <v>115</v>
      </c>
      <c r="E74" s="177"/>
      <c r="F74" s="178">
        <f t="shared" si="13"/>
        <v>9.0909090909090912E-2</v>
      </c>
      <c r="G74" s="179"/>
      <c r="H74" s="150" t="s">
        <v>116</v>
      </c>
      <c r="I74" s="102"/>
      <c r="J74" s="102"/>
      <c r="K74" s="651"/>
      <c r="L74" s="728">
        <v>9</v>
      </c>
      <c r="M74" s="725">
        <f t="shared" si="14"/>
        <v>0</v>
      </c>
      <c r="N74" s="8"/>
    </row>
    <row r="75" spans="1:14" ht="54" customHeight="1" thickBot="1" x14ac:dyDescent="0.35">
      <c r="A75" s="465"/>
      <c r="B75" s="461" t="s">
        <v>117</v>
      </c>
      <c r="C75" s="80">
        <f t="shared" si="15"/>
        <v>4</v>
      </c>
      <c r="D75" s="103" t="s">
        <v>118</v>
      </c>
      <c r="E75" s="172"/>
      <c r="F75" s="173">
        <f t="shared" si="13"/>
        <v>9.0909090909090912E-2</v>
      </c>
      <c r="G75" s="144"/>
      <c r="H75" s="144" t="s">
        <v>119</v>
      </c>
      <c r="I75" s="85"/>
      <c r="J75" s="85"/>
      <c r="K75" s="86"/>
      <c r="L75" s="729">
        <v>9</v>
      </c>
      <c r="M75" s="725">
        <f t="shared" si="14"/>
        <v>0</v>
      </c>
      <c r="N75" s="7"/>
    </row>
    <row r="76" spans="1:14" ht="74.25" customHeight="1" thickBot="1" x14ac:dyDescent="0.35">
      <c r="A76" s="465"/>
      <c r="B76" s="462"/>
      <c r="C76" s="87">
        <f t="shared" si="15"/>
        <v>5</v>
      </c>
      <c r="D76" s="180" t="s">
        <v>120</v>
      </c>
      <c r="E76" s="174"/>
      <c r="F76" s="175">
        <f t="shared" si="13"/>
        <v>9.0909090909090912E-2</v>
      </c>
      <c r="G76" s="176"/>
      <c r="H76" s="91" t="s">
        <v>121</v>
      </c>
      <c r="I76" s="92"/>
      <c r="J76" s="92"/>
      <c r="K76" s="650" t="s">
        <v>122</v>
      </c>
      <c r="L76" s="708">
        <v>9</v>
      </c>
      <c r="M76" s="725">
        <f t="shared" si="14"/>
        <v>0</v>
      </c>
      <c r="N76" s="8"/>
    </row>
    <row r="77" spans="1:14" ht="63" customHeight="1" thickBot="1" x14ac:dyDescent="0.35">
      <c r="A77" s="465"/>
      <c r="B77" s="462"/>
      <c r="C77" s="87">
        <f t="shared" si="15"/>
        <v>6</v>
      </c>
      <c r="D77" s="90" t="s">
        <v>123</v>
      </c>
      <c r="E77" s="174"/>
      <c r="F77" s="175">
        <f t="shared" si="13"/>
        <v>9.0909090909090912E-2</v>
      </c>
      <c r="G77" s="112"/>
      <c r="H77" s="94" t="s">
        <v>124</v>
      </c>
      <c r="I77" s="92"/>
      <c r="J77" s="92"/>
      <c r="K77" s="650"/>
      <c r="L77" s="709">
        <v>9</v>
      </c>
      <c r="M77" s="725">
        <f t="shared" si="14"/>
        <v>0</v>
      </c>
      <c r="N77" s="7"/>
    </row>
    <row r="78" spans="1:14" ht="54" customHeight="1" x14ac:dyDescent="0.3">
      <c r="A78" s="465"/>
      <c r="B78" s="462"/>
      <c r="C78" s="87">
        <f t="shared" si="15"/>
        <v>7</v>
      </c>
      <c r="D78" s="95" t="s">
        <v>125</v>
      </c>
      <c r="E78" s="181"/>
      <c r="F78" s="175">
        <f t="shared" si="13"/>
        <v>9.0909090909090912E-2</v>
      </c>
      <c r="G78" s="7"/>
      <c r="H78" s="182"/>
      <c r="I78" s="92"/>
      <c r="J78" s="92"/>
      <c r="K78" s="650"/>
      <c r="L78" s="709">
        <v>9</v>
      </c>
      <c r="M78" s="657">
        <f>IF(E78="",0,VLOOKUP(E78,'IEQ Logic'!AE11:AF14,2,FALSE))</f>
        <v>0</v>
      </c>
      <c r="N78" s="7"/>
    </row>
    <row r="79" spans="1:14" ht="54" customHeight="1" x14ac:dyDescent="0.3">
      <c r="A79" s="465"/>
      <c r="B79" s="462"/>
      <c r="C79" s="87">
        <f t="shared" si="15"/>
        <v>8</v>
      </c>
      <c r="D79" s="95" t="s">
        <v>126</v>
      </c>
      <c r="E79" s="174"/>
      <c r="F79" s="175">
        <f t="shared" si="13"/>
        <v>9.0909090909090912E-2</v>
      </c>
      <c r="G79" s="176"/>
      <c r="H79" s="112"/>
      <c r="I79" s="92"/>
      <c r="J79" s="92"/>
      <c r="K79" s="650"/>
      <c r="L79" s="709">
        <v>9</v>
      </c>
      <c r="M79" s="657">
        <f>IF(E79="",0,VLOOKUP(E79,'IEQ Logic'!AG11:AH14,2,FALSE))</f>
        <v>0</v>
      </c>
      <c r="N79" s="8"/>
    </row>
    <row r="80" spans="1:14" ht="54" customHeight="1" x14ac:dyDescent="0.3">
      <c r="A80" s="465"/>
      <c r="B80" s="462"/>
      <c r="C80" s="87">
        <f t="shared" si="15"/>
        <v>9</v>
      </c>
      <c r="D80" s="95" t="s">
        <v>127</v>
      </c>
      <c r="E80" s="174"/>
      <c r="F80" s="175">
        <f t="shared" si="13"/>
        <v>9.0909090909090912E-2</v>
      </c>
      <c r="G80" s="112"/>
      <c r="H80" s="91" t="s">
        <v>128</v>
      </c>
      <c r="I80" s="92"/>
      <c r="J80" s="92"/>
      <c r="K80" s="650"/>
      <c r="L80" s="709">
        <v>9</v>
      </c>
      <c r="M80" s="657">
        <f t="shared" ref="M80:M81" si="16">IF(ISNUMBER(SEARCH("Yes",E80)),L80,0)</f>
        <v>0</v>
      </c>
      <c r="N80" s="7"/>
    </row>
    <row r="81" spans="1:14" ht="66.75" customHeight="1" thickBot="1" x14ac:dyDescent="0.35">
      <c r="A81" s="466"/>
      <c r="B81" s="463"/>
      <c r="C81" s="98">
        <f t="shared" si="15"/>
        <v>10</v>
      </c>
      <c r="D81" s="113" t="s">
        <v>129</v>
      </c>
      <c r="E81" s="177"/>
      <c r="F81" s="178">
        <f t="shared" si="13"/>
        <v>9.0909090909090912E-2</v>
      </c>
      <c r="G81" s="183"/>
      <c r="H81" s="184" t="s">
        <v>130</v>
      </c>
      <c r="I81" s="102"/>
      <c r="J81" s="102"/>
      <c r="K81" s="651"/>
      <c r="L81" s="730">
        <v>9</v>
      </c>
      <c r="M81" s="658">
        <f t="shared" si="16"/>
        <v>0</v>
      </c>
      <c r="N81" s="8"/>
    </row>
    <row r="82" spans="1:14" ht="26.35" hidden="1" customHeight="1" x14ac:dyDescent="0.35">
      <c r="A82" s="121"/>
      <c r="B82" s="122"/>
      <c r="C82" s="123"/>
      <c r="D82" s="124"/>
      <c r="E82" s="125"/>
      <c r="F82" s="45" t="s">
        <v>131</v>
      </c>
      <c r="G82" s="126"/>
      <c r="H82" s="126"/>
      <c r="I82" s="127"/>
      <c r="J82" s="127"/>
      <c r="K82" s="655"/>
      <c r="L82" s="731">
        <f t="shared" ref="L82:M82" si="17">+SUM(L72:L81)</f>
        <v>99</v>
      </c>
      <c r="M82" s="659">
        <f t="shared" si="17"/>
        <v>0</v>
      </c>
      <c r="N82" s="29"/>
    </row>
    <row r="83" spans="1:14" ht="30.75" customHeight="1" thickBot="1" x14ac:dyDescent="0.35">
      <c r="A83" s="121"/>
      <c r="B83" s="122"/>
      <c r="C83" s="123"/>
      <c r="D83" s="45" t="s">
        <v>132</v>
      </c>
      <c r="E83" s="590">
        <f>+M82/L82*L83</f>
        <v>0</v>
      </c>
      <c r="F83" s="46" t="s">
        <v>30</v>
      </c>
      <c r="G83" s="126"/>
      <c r="H83" s="126"/>
      <c r="I83" s="127"/>
      <c r="J83" s="127"/>
      <c r="K83" s="655"/>
      <c r="L83" s="732">
        <v>10</v>
      </c>
      <c r="M83" s="660"/>
      <c r="N83" s="29"/>
    </row>
    <row r="84" spans="1:14" ht="26.35" customHeight="1" thickBot="1" x14ac:dyDescent="0.4">
      <c r="A84" s="128"/>
      <c r="B84" s="129"/>
      <c r="C84" s="130"/>
      <c r="D84" s="49" t="s">
        <v>31</v>
      </c>
      <c r="E84" s="131">
        <f>+E83/L83</f>
        <v>0</v>
      </c>
      <c r="F84" s="132"/>
      <c r="G84" s="133"/>
      <c r="H84" s="133"/>
      <c r="I84" s="134"/>
      <c r="J84" s="134"/>
      <c r="K84" s="135"/>
      <c r="L84" s="27"/>
      <c r="M84" s="27"/>
      <c r="N84" s="29"/>
    </row>
    <row r="85" spans="1:14" ht="4.5999999999999996" customHeight="1" x14ac:dyDescent="0.3">
      <c r="A85" s="136"/>
      <c r="B85" s="137"/>
      <c r="C85" s="138"/>
      <c r="D85" s="139"/>
      <c r="E85" s="140"/>
      <c r="F85" s="60"/>
      <c r="G85" s="141"/>
      <c r="H85" s="141"/>
      <c r="I85" s="141"/>
      <c r="J85" s="141"/>
      <c r="K85" s="141"/>
      <c r="L85" s="27"/>
      <c r="M85" s="27"/>
      <c r="N85" s="29"/>
    </row>
    <row r="86" spans="1:14" ht="35.35" customHeight="1" thickBot="1" x14ac:dyDescent="0.35">
      <c r="A86" s="504" t="s">
        <v>133</v>
      </c>
      <c r="B86" s="505"/>
      <c r="C86" s="505"/>
      <c r="D86" s="505"/>
      <c r="E86" s="505"/>
      <c r="F86" s="505"/>
      <c r="G86" s="505"/>
      <c r="H86" s="505"/>
      <c r="I86" s="505"/>
      <c r="J86" s="505"/>
      <c r="K86" s="506"/>
      <c r="L86" s="27"/>
      <c r="M86" s="27"/>
      <c r="N86" s="29"/>
    </row>
    <row r="87" spans="1:14" ht="43.5" customHeight="1" thickBot="1" x14ac:dyDescent="0.35">
      <c r="A87" s="789" t="s">
        <v>11</v>
      </c>
      <c r="B87" s="790"/>
      <c r="C87" s="790"/>
      <c r="D87" s="790"/>
      <c r="E87" s="185" t="s">
        <v>12</v>
      </c>
      <c r="F87" s="791" t="s">
        <v>13</v>
      </c>
      <c r="G87" s="792" t="s">
        <v>14</v>
      </c>
      <c r="H87" s="792" t="s">
        <v>15</v>
      </c>
      <c r="I87" s="792" t="s">
        <v>16</v>
      </c>
      <c r="J87" s="792" t="s">
        <v>17</v>
      </c>
      <c r="K87" s="793" t="s">
        <v>18</v>
      </c>
      <c r="L87" s="734" t="s">
        <v>19</v>
      </c>
      <c r="M87" s="733" t="s">
        <v>20</v>
      </c>
      <c r="N87" s="8"/>
    </row>
    <row r="88" spans="1:14" ht="119.25" customHeight="1" x14ac:dyDescent="0.3">
      <c r="A88" s="464"/>
      <c r="B88" s="461" t="s">
        <v>134</v>
      </c>
      <c r="C88" s="80">
        <v>1</v>
      </c>
      <c r="D88" s="105" t="s">
        <v>135</v>
      </c>
      <c r="E88" s="186"/>
      <c r="F88" s="187">
        <f t="shared" ref="F88:F97" si="18">+L88/SUM($L$88:$L$97)</f>
        <v>0.1</v>
      </c>
      <c r="G88" s="144"/>
      <c r="H88" s="106" t="s">
        <v>136</v>
      </c>
      <c r="I88" s="188"/>
      <c r="J88" s="188"/>
      <c r="K88" s="735" t="s">
        <v>137</v>
      </c>
      <c r="L88" s="738">
        <v>10</v>
      </c>
      <c r="M88" s="351">
        <f>IF(ISNUMBER(SEARCH("Yes",E88)),L88,0)</f>
        <v>0</v>
      </c>
      <c r="N88" s="8"/>
    </row>
    <row r="89" spans="1:14" ht="169.5" customHeight="1" x14ac:dyDescent="0.3">
      <c r="A89" s="465"/>
      <c r="B89" s="462"/>
      <c r="C89" s="87">
        <f t="shared" ref="C89:C91" si="19">+C88+1</f>
        <v>2</v>
      </c>
      <c r="D89" s="95" t="s">
        <v>138</v>
      </c>
      <c r="E89" s="189"/>
      <c r="F89" s="190">
        <f t="shared" si="18"/>
        <v>0.2</v>
      </c>
      <c r="G89" s="91"/>
      <c r="H89" s="91" t="s">
        <v>139</v>
      </c>
      <c r="I89" s="191"/>
      <c r="J89" s="191"/>
      <c r="K89" s="736" t="s">
        <v>140</v>
      </c>
      <c r="L89" s="739">
        <v>20</v>
      </c>
      <c r="M89" s="657">
        <f>IF(E89="",0,VLOOKUP(E89,'IEQ Logic'!AE18:AF21,2,FALSE))</f>
        <v>0</v>
      </c>
      <c r="N89" s="8"/>
    </row>
    <row r="90" spans="1:14" ht="176.95" customHeight="1" thickBot="1" x14ac:dyDescent="0.35">
      <c r="A90" s="465"/>
      <c r="B90" s="462"/>
      <c r="C90" s="87">
        <f t="shared" si="19"/>
        <v>3</v>
      </c>
      <c r="D90" s="180" t="s">
        <v>141</v>
      </c>
      <c r="E90" s="189"/>
      <c r="F90" s="190">
        <f t="shared" si="18"/>
        <v>0.1</v>
      </c>
      <c r="G90" s="112"/>
      <c r="H90" s="91" t="s">
        <v>142</v>
      </c>
      <c r="I90" s="191"/>
      <c r="J90" s="191"/>
      <c r="K90" s="736" t="s">
        <v>143</v>
      </c>
      <c r="L90" s="739">
        <v>10</v>
      </c>
      <c r="M90" s="657">
        <f>IF(E90="",0,VLOOKUP(E90,'IEQ Logic'!AE18:AF19,2,FALSE))</f>
        <v>0</v>
      </c>
      <c r="N90" s="8"/>
    </row>
    <row r="91" spans="1:14" ht="106.5" customHeight="1" thickBot="1" x14ac:dyDescent="0.35">
      <c r="A91" s="465"/>
      <c r="B91" s="462"/>
      <c r="C91" s="87">
        <f t="shared" si="19"/>
        <v>4</v>
      </c>
      <c r="D91" s="180" t="s">
        <v>144</v>
      </c>
      <c r="E91" s="189"/>
      <c r="F91" s="190">
        <f t="shared" si="18"/>
        <v>0.1</v>
      </c>
      <c r="G91" s="91"/>
      <c r="H91" s="91" t="s">
        <v>145</v>
      </c>
      <c r="I91" s="191"/>
      <c r="J91" s="191"/>
      <c r="K91" s="736" t="s">
        <v>140</v>
      </c>
      <c r="L91" s="739">
        <v>10</v>
      </c>
      <c r="M91" s="351">
        <f t="shared" ref="M91:M97" si="20">IF(ISNUMBER(SEARCH("Yes",E91)),L91,0)</f>
        <v>0</v>
      </c>
      <c r="N91" s="8"/>
    </row>
    <row r="92" spans="1:14" ht="86.95" customHeight="1" thickBot="1" x14ac:dyDescent="0.35">
      <c r="A92" s="465"/>
      <c r="B92" s="462"/>
      <c r="C92" s="87">
        <f>C91+1</f>
        <v>5</v>
      </c>
      <c r="D92" s="90" t="s">
        <v>146</v>
      </c>
      <c r="E92" s="189"/>
      <c r="F92" s="190">
        <f t="shared" si="18"/>
        <v>0.1</v>
      </c>
      <c r="G92" s="112"/>
      <c r="H92" s="112"/>
      <c r="I92" s="191"/>
      <c r="J92" s="191"/>
      <c r="K92" s="736" t="s">
        <v>147</v>
      </c>
      <c r="L92" s="740">
        <v>10</v>
      </c>
      <c r="M92" s="351">
        <f t="shared" si="20"/>
        <v>0</v>
      </c>
      <c r="N92" s="8"/>
    </row>
    <row r="93" spans="1:14" ht="54" customHeight="1" thickBot="1" x14ac:dyDescent="0.35">
      <c r="A93" s="465"/>
      <c r="B93" s="462"/>
      <c r="C93" s="87">
        <f t="shared" ref="C93:C94" si="21">+C92+1</f>
        <v>6</v>
      </c>
      <c r="D93" s="90" t="s">
        <v>148</v>
      </c>
      <c r="E93" s="189"/>
      <c r="F93" s="190">
        <f t="shared" si="18"/>
        <v>0.1</v>
      </c>
      <c r="G93" s="112"/>
      <c r="H93" s="91" t="s">
        <v>149</v>
      </c>
      <c r="I93" s="191"/>
      <c r="J93" s="191"/>
      <c r="K93" s="736" t="s">
        <v>150</v>
      </c>
      <c r="L93" s="727">
        <v>10</v>
      </c>
      <c r="M93" s="351">
        <f t="shared" si="20"/>
        <v>0</v>
      </c>
      <c r="N93" s="8"/>
    </row>
    <row r="94" spans="1:14" ht="54" customHeight="1" thickBot="1" x14ac:dyDescent="0.35">
      <c r="A94" s="465"/>
      <c r="B94" s="463"/>
      <c r="C94" s="98">
        <f t="shared" si="21"/>
        <v>7</v>
      </c>
      <c r="D94" s="113" t="s">
        <v>151</v>
      </c>
      <c r="E94" s="743"/>
      <c r="F94" s="192">
        <f t="shared" si="18"/>
        <v>0.1</v>
      </c>
      <c r="G94" s="112"/>
      <c r="H94" s="184" t="s">
        <v>152</v>
      </c>
      <c r="I94" s="102"/>
      <c r="J94" s="102"/>
      <c r="K94" s="651"/>
      <c r="L94" s="728">
        <v>10</v>
      </c>
      <c r="M94" s="351">
        <f t="shared" si="20"/>
        <v>0</v>
      </c>
      <c r="N94" s="8"/>
    </row>
    <row r="95" spans="1:14" ht="69.8" customHeight="1" thickBot="1" x14ac:dyDescent="0.35">
      <c r="A95" s="465"/>
      <c r="B95" s="461" t="s">
        <v>88</v>
      </c>
      <c r="C95" s="80">
        <f>C94+1</f>
        <v>8</v>
      </c>
      <c r="D95" s="591" t="s">
        <v>153</v>
      </c>
      <c r="E95" s="742"/>
      <c r="F95" s="187">
        <f t="shared" si="18"/>
        <v>0.1</v>
      </c>
      <c r="G95" s="144"/>
      <c r="H95" s="144" t="s">
        <v>154</v>
      </c>
      <c r="I95" s="188"/>
      <c r="J95" s="188"/>
      <c r="K95" s="735" t="s">
        <v>143</v>
      </c>
      <c r="L95" s="741">
        <v>10</v>
      </c>
      <c r="M95" s="351">
        <f t="shared" si="20"/>
        <v>0</v>
      </c>
      <c r="N95" s="7"/>
    </row>
    <row r="96" spans="1:14" ht="41.3" customHeight="1" thickBot="1" x14ac:dyDescent="0.35">
      <c r="A96" s="465"/>
      <c r="B96" s="462"/>
      <c r="C96" s="87">
        <f t="shared" ref="C96:C97" si="22">+C95+1</f>
        <v>9</v>
      </c>
      <c r="D96" s="344" t="s">
        <v>155</v>
      </c>
      <c r="E96" s="189"/>
      <c r="F96" s="190">
        <f t="shared" si="18"/>
        <v>0.05</v>
      </c>
      <c r="G96" s="112"/>
      <c r="H96" s="112" t="s">
        <v>156</v>
      </c>
      <c r="I96" s="92"/>
      <c r="J96" s="92"/>
      <c r="K96" s="650"/>
      <c r="L96" s="727">
        <v>5</v>
      </c>
      <c r="M96" s="351">
        <f t="shared" si="20"/>
        <v>0</v>
      </c>
      <c r="N96" s="8"/>
    </row>
    <row r="97" spans="1:14" ht="100.55" customHeight="1" thickBot="1" x14ac:dyDescent="0.35">
      <c r="A97" s="466"/>
      <c r="B97" s="463"/>
      <c r="C97" s="98">
        <f t="shared" si="22"/>
        <v>10</v>
      </c>
      <c r="D97" s="99" t="s">
        <v>157</v>
      </c>
      <c r="E97" s="193"/>
      <c r="F97" s="192">
        <f t="shared" si="18"/>
        <v>0.05</v>
      </c>
      <c r="G97" s="150"/>
      <c r="H97" s="101" t="s">
        <v>158</v>
      </c>
      <c r="I97" s="194"/>
      <c r="J97" s="194"/>
      <c r="K97" s="737" t="s">
        <v>147</v>
      </c>
      <c r="L97" s="728">
        <v>5</v>
      </c>
      <c r="M97" s="351">
        <f t="shared" si="20"/>
        <v>0</v>
      </c>
      <c r="N97" s="8"/>
    </row>
    <row r="98" spans="1:14" ht="25.5" hidden="1" customHeight="1" x14ac:dyDescent="0.35">
      <c r="A98" s="121"/>
      <c r="B98" s="122"/>
      <c r="C98" s="123"/>
      <c r="D98" s="124"/>
      <c r="E98" s="125"/>
      <c r="F98" s="45" t="s">
        <v>159</v>
      </c>
      <c r="G98" s="124"/>
      <c r="H98" s="124"/>
      <c r="I98" s="127"/>
      <c r="J98" s="127"/>
      <c r="K98" s="655"/>
      <c r="L98" s="645">
        <f t="shared" ref="L98:M98" si="23">+SUM(L88:L97)</f>
        <v>100</v>
      </c>
      <c r="M98" s="659">
        <f t="shared" si="23"/>
        <v>0</v>
      </c>
      <c r="N98" s="29"/>
    </row>
    <row r="99" spans="1:14" ht="30.75" customHeight="1" thickBot="1" x14ac:dyDescent="0.35">
      <c r="A99" s="121"/>
      <c r="B99" s="122"/>
      <c r="C99" s="123"/>
      <c r="D99" s="45" t="s">
        <v>160</v>
      </c>
      <c r="E99" s="590">
        <f>+M98/L98*L99</f>
        <v>0</v>
      </c>
      <c r="F99" s="46" t="s">
        <v>30</v>
      </c>
      <c r="G99" s="124"/>
      <c r="H99" s="124"/>
      <c r="I99" s="127"/>
      <c r="J99" s="127"/>
      <c r="K99" s="655"/>
      <c r="L99" s="646">
        <v>10</v>
      </c>
      <c r="M99" s="660"/>
      <c r="N99" s="29"/>
    </row>
    <row r="100" spans="1:14" ht="25.5" customHeight="1" thickBot="1" x14ac:dyDescent="0.4">
      <c r="A100" s="128"/>
      <c r="B100" s="129"/>
      <c r="C100" s="130"/>
      <c r="D100" s="49" t="s">
        <v>31</v>
      </c>
      <c r="E100" s="131">
        <f>+E99/L99</f>
        <v>0</v>
      </c>
      <c r="F100" s="132"/>
      <c r="G100" s="167"/>
      <c r="H100" s="167"/>
      <c r="I100" s="134"/>
      <c r="J100" s="134"/>
      <c r="K100" s="135"/>
      <c r="L100" s="195"/>
      <c r="M100" s="27"/>
      <c r="N100" s="29"/>
    </row>
    <row r="101" spans="1:14" ht="3.05" customHeight="1" x14ac:dyDescent="0.35">
      <c r="A101" s="136"/>
      <c r="B101" s="137"/>
      <c r="C101" s="138"/>
      <c r="D101" s="139"/>
      <c r="E101" s="140"/>
      <c r="F101" s="60"/>
      <c r="G101" s="139"/>
      <c r="H101" s="139"/>
      <c r="I101" s="141"/>
      <c r="J101" s="141"/>
      <c r="K101" s="141"/>
      <c r="L101" s="195"/>
      <c r="M101" s="27"/>
      <c r="N101" s="29"/>
    </row>
    <row r="102" spans="1:14" ht="37.549999999999997" customHeight="1" thickBot="1" x14ac:dyDescent="0.4">
      <c r="A102" s="508" t="s">
        <v>161</v>
      </c>
      <c r="B102" s="483"/>
      <c r="C102" s="483"/>
      <c r="D102" s="483"/>
      <c r="E102" s="483"/>
      <c r="F102" s="483"/>
      <c r="G102" s="483"/>
      <c r="H102" s="483"/>
      <c r="I102" s="483"/>
      <c r="J102" s="483"/>
      <c r="K102" s="484"/>
      <c r="L102" s="195"/>
      <c r="M102" s="27"/>
      <c r="N102" s="29"/>
    </row>
    <row r="103" spans="1:14" ht="46.55" customHeight="1" thickBot="1" x14ac:dyDescent="0.35">
      <c r="A103" s="794" t="s">
        <v>11</v>
      </c>
      <c r="B103" s="795"/>
      <c r="C103" s="795"/>
      <c r="D103" s="796"/>
      <c r="E103" s="785" t="s">
        <v>12</v>
      </c>
      <c r="F103" s="786" t="s">
        <v>13</v>
      </c>
      <c r="G103" s="787" t="s">
        <v>14</v>
      </c>
      <c r="H103" s="787" t="s">
        <v>15</v>
      </c>
      <c r="I103" s="787" t="s">
        <v>16</v>
      </c>
      <c r="J103" s="787" t="s">
        <v>17</v>
      </c>
      <c r="K103" s="788" t="s">
        <v>18</v>
      </c>
      <c r="L103" s="756" t="s">
        <v>19</v>
      </c>
      <c r="M103" s="752" t="s">
        <v>20</v>
      </c>
      <c r="N103" s="29"/>
    </row>
    <row r="104" spans="1:14" ht="41.3" customHeight="1" x14ac:dyDescent="0.4">
      <c r="A104" s="467"/>
      <c r="B104" s="458" t="s">
        <v>162</v>
      </c>
      <c r="C104" s="588">
        <v>1</v>
      </c>
      <c r="D104" s="589" t="s">
        <v>163</v>
      </c>
      <c r="E104" s="197"/>
      <c r="F104" s="583">
        <f t="shared" ref="F104:F122" si="24">+L104/SUM($L$104:$L$122)</f>
        <v>0.1</v>
      </c>
      <c r="G104" s="198"/>
      <c r="H104" s="199" t="s">
        <v>164</v>
      </c>
      <c r="I104" s="85"/>
      <c r="J104" s="86" t="s">
        <v>165</v>
      </c>
      <c r="K104" s="86" t="s">
        <v>166</v>
      </c>
      <c r="L104" s="757">
        <v>10</v>
      </c>
      <c r="M104" s="753">
        <f>IF(E104="",0,VLOOKUP(E104,'IEQ Logic'!AG17:AH20,2,FALSE))</f>
        <v>0</v>
      </c>
      <c r="N104" s="7"/>
    </row>
    <row r="105" spans="1:14" ht="84.75" customHeight="1" x14ac:dyDescent="0.4">
      <c r="A105" s="465"/>
      <c r="B105" s="459"/>
      <c r="C105" s="200">
        <f t="shared" ref="C105:C122" si="25">+C104+1</f>
        <v>2</v>
      </c>
      <c r="D105" s="95" t="s">
        <v>167</v>
      </c>
      <c r="E105" s="201"/>
      <c r="F105" s="586">
        <f t="shared" si="24"/>
        <v>0.05</v>
      </c>
      <c r="G105" s="202"/>
      <c r="H105" s="112"/>
      <c r="I105" s="92"/>
      <c r="J105" s="97" t="s">
        <v>168</v>
      </c>
      <c r="K105" s="650" t="s">
        <v>169</v>
      </c>
      <c r="L105" s="758">
        <v>5</v>
      </c>
      <c r="M105" s="695">
        <f t="shared" ref="M105:M118" si="26">IF(ISNUMBER(SEARCH("Yes",E105)),L105,0)</f>
        <v>0</v>
      </c>
      <c r="N105" s="7"/>
    </row>
    <row r="106" spans="1:14" ht="58.6" customHeight="1" thickBot="1" x14ac:dyDescent="0.45">
      <c r="A106" s="465"/>
      <c r="B106" s="460"/>
      <c r="C106" s="203">
        <f t="shared" si="25"/>
        <v>3</v>
      </c>
      <c r="D106" s="99" t="s">
        <v>170</v>
      </c>
      <c r="E106" s="204"/>
      <c r="F106" s="585">
        <f t="shared" si="24"/>
        <v>0.05</v>
      </c>
      <c r="G106" s="150"/>
      <c r="H106" s="150"/>
      <c r="I106" s="102"/>
      <c r="J106" s="102"/>
      <c r="K106" s="651" t="s">
        <v>171</v>
      </c>
      <c r="L106" s="759">
        <v>5</v>
      </c>
      <c r="M106" s="695">
        <f t="shared" si="26"/>
        <v>0</v>
      </c>
      <c r="N106" s="7"/>
    </row>
    <row r="107" spans="1:14" ht="79.75" x14ac:dyDescent="0.4">
      <c r="A107" s="465"/>
      <c r="B107" s="458" t="s">
        <v>172</v>
      </c>
      <c r="C107" s="196">
        <f t="shared" si="25"/>
        <v>4</v>
      </c>
      <c r="D107" s="103" t="s">
        <v>173</v>
      </c>
      <c r="E107" s="197"/>
      <c r="F107" s="583">
        <f t="shared" si="24"/>
        <v>0.04</v>
      </c>
      <c r="G107" s="198"/>
      <c r="H107" s="205"/>
      <c r="I107" s="85"/>
      <c r="J107" s="86" t="s">
        <v>174</v>
      </c>
      <c r="K107" s="86" t="s">
        <v>175</v>
      </c>
      <c r="L107" s="760">
        <v>4</v>
      </c>
      <c r="M107" s="695">
        <f t="shared" si="26"/>
        <v>0</v>
      </c>
      <c r="N107" s="7"/>
    </row>
    <row r="108" spans="1:14" ht="62.35" customHeight="1" x14ac:dyDescent="0.4">
      <c r="A108" s="465"/>
      <c r="B108" s="459"/>
      <c r="C108" s="200">
        <f t="shared" si="25"/>
        <v>5</v>
      </c>
      <c r="D108" s="95" t="s">
        <v>176</v>
      </c>
      <c r="E108" s="201"/>
      <c r="F108" s="584">
        <f t="shared" si="24"/>
        <v>0.04</v>
      </c>
      <c r="G108" s="112"/>
      <c r="H108" s="206"/>
      <c r="I108" s="92"/>
      <c r="J108" s="92"/>
      <c r="K108" s="650" t="s">
        <v>177</v>
      </c>
      <c r="L108" s="767">
        <v>4</v>
      </c>
      <c r="M108" s="695">
        <f t="shared" si="26"/>
        <v>0</v>
      </c>
      <c r="N108" s="7"/>
    </row>
    <row r="109" spans="1:14" ht="62.35" customHeight="1" x14ac:dyDescent="0.4">
      <c r="A109" s="465"/>
      <c r="B109" s="459"/>
      <c r="C109" s="200">
        <f t="shared" si="25"/>
        <v>6</v>
      </c>
      <c r="D109" s="95" t="s">
        <v>178</v>
      </c>
      <c r="E109" s="201"/>
      <c r="F109" s="584">
        <f t="shared" si="24"/>
        <v>0.04</v>
      </c>
      <c r="G109" s="159"/>
      <c r="H109" s="112"/>
      <c r="I109" s="92"/>
      <c r="J109" s="97" t="s">
        <v>179</v>
      </c>
      <c r="K109" s="650" t="s">
        <v>180</v>
      </c>
      <c r="L109" s="767">
        <v>4</v>
      </c>
      <c r="M109" s="695">
        <f t="shared" si="26"/>
        <v>0</v>
      </c>
      <c r="N109" s="7"/>
    </row>
    <row r="110" spans="1:14" ht="48.75" customHeight="1" x14ac:dyDescent="0.4">
      <c r="A110" s="465"/>
      <c r="B110" s="459"/>
      <c r="C110" s="200">
        <f t="shared" si="25"/>
        <v>7</v>
      </c>
      <c r="D110" s="95" t="s">
        <v>181</v>
      </c>
      <c r="E110" s="201"/>
      <c r="F110" s="584">
        <f t="shared" si="24"/>
        <v>0.04</v>
      </c>
      <c r="G110" s="207"/>
      <c r="H110" s="112"/>
      <c r="I110" s="92"/>
      <c r="J110" s="92"/>
      <c r="K110" s="650" t="s">
        <v>182</v>
      </c>
      <c r="L110" s="767">
        <v>4</v>
      </c>
      <c r="M110" s="695">
        <f t="shared" si="26"/>
        <v>0</v>
      </c>
      <c r="N110" s="7"/>
    </row>
    <row r="111" spans="1:14" ht="102.75" customHeight="1" thickBot="1" x14ac:dyDescent="0.45">
      <c r="A111" s="465"/>
      <c r="B111" s="460"/>
      <c r="C111" s="203">
        <f t="shared" si="25"/>
        <v>8</v>
      </c>
      <c r="D111" s="99" t="s">
        <v>183</v>
      </c>
      <c r="E111" s="204"/>
      <c r="F111" s="585">
        <f t="shared" si="24"/>
        <v>0.04</v>
      </c>
      <c r="G111" s="101"/>
      <c r="H111" s="208"/>
      <c r="I111" s="102"/>
      <c r="J111" s="209" t="s">
        <v>184</v>
      </c>
      <c r="K111" s="651" t="s">
        <v>185</v>
      </c>
      <c r="L111" s="761">
        <v>4</v>
      </c>
      <c r="M111" s="695">
        <f t="shared" si="26"/>
        <v>0</v>
      </c>
      <c r="N111" s="7"/>
    </row>
    <row r="112" spans="1:14" ht="48.05" customHeight="1" x14ac:dyDescent="0.35">
      <c r="A112" s="465"/>
      <c r="B112" s="458" t="s">
        <v>186</v>
      </c>
      <c r="C112" s="196">
        <f t="shared" si="25"/>
        <v>9</v>
      </c>
      <c r="D112" s="103" t="s">
        <v>187</v>
      </c>
      <c r="E112" s="210"/>
      <c r="F112" s="583">
        <f t="shared" si="24"/>
        <v>0.04</v>
      </c>
      <c r="G112" s="144"/>
      <c r="H112" s="144"/>
      <c r="I112" s="211"/>
      <c r="J112" s="211"/>
      <c r="K112" s="216"/>
      <c r="L112" s="729">
        <v>4</v>
      </c>
      <c r="M112" s="695">
        <f t="shared" si="26"/>
        <v>0</v>
      </c>
      <c r="N112" s="7"/>
    </row>
    <row r="113" spans="1:14" ht="30.05" customHeight="1" x14ac:dyDescent="0.35">
      <c r="A113" s="465"/>
      <c r="B113" s="459"/>
      <c r="C113" s="200">
        <f t="shared" si="25"/>
        <v>10</v>
      </c>
      <c r="D113" s="95" t="s">
        <v>188</v>
      </c>
      <c r="E113" s="212"/>
      <c r="F113" s="584">
        <f t="shared" si="24"/>
        <v>0.04</v>
      </c>
      <c r="G113" s="112"/>
      <c r="H113" s="112"/>
      <c r="I113" s="213"/>
      <c r="J113" s="213"/>
      <c r="K113" s="744"/>
      <c r="L113" s="709">
        <v>4</v>
      </c>
      <c r="M113" s="695">
        <f t="shared" si="26"/>
        <v>0</v>
      </c>
      <c r="N113" s="7"/>
    </row>
    <row r="114" spans="1:14" ht="30.05" customHeight="1" x14ac:dyDescent="0.35">
      <c r="A114" s="465"/>
      <c r="B114" s="459"/>
      <c r="C114" s="200">
        <f t="shared" si="25"/>
        <v>11</v>
      </c>
      <c r="D114" s="95" t="s">
        <v>189</v>
      </c>
      <c r="E114" s="212"/>
      <c r="F114" s="584">
        <f t="shared" si="24"/>
        <v>0.04</v>
      </c>
      <c r="G114" s="112"/>
      <c r="H114" s="112"/>
      <c r="I114" s="213"/>
      <c r="J114" s="213"/>
      <c r="K114" s="744"/>
      <c r="L114" s="709">
        <v>4</v>
      </c>
      <c r="M114" s="695">
        <f t="shared" si="26"/>
        <v>0</v>
      </c>
      <c r="N114" s="7"/>
    </row>
    <row r="115" spans="1:14" ht="31.6" customHeight="1" x14ac:dyDescent="0.35">
      <c r="A115" s="465"/>
      <c r="B115" s="459"/>
      <c r="C115" s="200">
        <f t="shared" si="25"/>
        <v>12</v>
      </c>
      <c r="D115" s="95" t="s">
        <v>190</v>
      </c>
      <c r="E115" s="212"/>
      <c r="F115" s="584">
        <f t="shared" si="24"/>
        <v>0.04</v>
      </c>
      <c r="G115" s="112"/>
      <c r="H115" s="112"/>
      <c r="I115" s="213"/>
      <c r="J115" s="213"/>
      <c r="K115" s="744"/>
      <c r="L115" s="709">
        <v>4</v>
      </c>
      <c r="M115" s="695">
        <f t="shared" si="26"/>
        <v>0</v>
      </c>
      <c r="N115" s="7"/>
    </row>
    <row r="116" spans="1:14" ht="33.799999999999997" customHeight="1" thickBot="1" x14ac:dyDescent="0.4">
      <c r="A116" s="465"/>
      <c r="B116" s="460"/>
      <c r="C116" s="203">
        <f t="shared" si="25"/>
        <v>13</v>
      </c>
      <c r="D116" s="99" t="s">
        <v>191</v>
      </c>
      <c r="E116" s="214"/>
      <c r="F116" s="585">
        <f t="shared" si="24"/>
        <v>0.04</v>
      </c>
      <c r="G116" s="179"/>
      <c r="H116" s="150"/>
      <c r="I116" s="215"/>
      <c r="J116" s="215"/>
      <c r="K116" s="745"/>
      <c r="L116" s="730">
        <v>4</v>
      </c>
      <c r="M116" s="695">
        <f t="shared" si="26"/>
        <v>0</v>
      </c>
      <c r="N116" s="7"/>
    </row>
    <row r="117" spans="1:14" ht="72" customHeight="1" x14ac:dyDescent="0.4">
      <c r="A117" s="465"/>
      <c r="B117" s="458" t="s">
        <v>192</v>
      </c>
      <c r="C117" s="196">
        <f t="shared" si="25"/>
        <v>14</v>
      </c>
      <c r="D117" s="103" t="s">
        <v>193</v>
      </c>
      <c r="E117" s="197"/>
      <c r="F117" s="583">
        <f t="shared" si="24"/>
        <v>0.1</v>
      </c>
      <c r="G117" s="198"/>
      <c r="H117" s="144"/>
      <c r="I117" s="211"/>
      <c r="J117" s="216" t="s">
        <v>194</v>
      </c>
      <c r="K117" s="216" t="s">
        <v>195</v>
      </c>
      <c r="L117" s="760">
        <v>10</v>
      </c>
      <c r="M117" s="695">
        <f t="shared" si="26"/>
        <v>0</v>
      </c>
      <c r="N117" s="7"/>
    </row>
    <row r="118" spans="1:14" ht="67.05" thickBot="1" x14ac:dyDescent="0.45">
      <c r="A118" s="465"/>
      <c r="B118" s="460"/>
      <c r="C118" s="203">
        <f t="shared" si="25"/>
        <v>15</v>
      </c>
      <c r="D118" s="99" t="s">
        <v>196</v>
      </c>
      <c r="E118" s="204"/>
      <c r="F118" s="585">
        <f t="shared" si="24"/>
        <v>0.1</v>
      </c>
      <c r="G118" s="217"/>
      <c r="H118" s="99"/>
      <c r="I118" s="218"/>
      <c r="J118" s="219" t="s">
        <v>197</v>
      </c>
      <c r="K118" s="746" t="s">
        <v>198</v>
      </c>
      <c r="L118" s="761">
        <v>10</v>
      </c>
      <c r="M118" s="695">
        <f t="shared" si="26"/>
        <v>0</v>
      </c>
      <c r="N118" s="7"/>
    </row>
    <row r="119" spans="1:14" ht="95.95" customHeight="1" x14ac:dyDescent="0.4">
      <c r="A119" s="465"/>
      <c r="B119" s="458" t="s">
        <v>199</v>
      </c>
      <c r="C119" s="568">
        <f t="shared" si="25"/>
        <v>16</v>
      </c>
      <c r="D119" s="569" t="s">
        <v>200</v>
      </c>
      <c r="E119" s="570"/>
      <c r="F119" s="583">
        <f t="shared" si="24"/>
        <v>0.05</v>
      </c>
      <c r="G119" s="571"/>
      <c r="H119" s="569" t="s">
        <v>201</v>
      </c>
      <c r="I119" s="569" t="s">
        <v>202</v>
      </c>
      <c r="J119" s="572" t="s">
        <v>203</v>
      </c>
      <c r="K119" s="747"/>
      <c r="L119" s="762">
        <v>5</v>
      </c>
      <c r="M119" s="754"/>
      <c r="N119" s="7"/>
    </row>
    <row r="120" spans="1:14" ht="36.700000000000003" customHeight="1" x14ac:dyDescent="0.4">
      <c r="A120" s="465"/>
      <c r="B120" s="459"/>
      <c r="C120" s="574">
        <f t="shared" si="25"/>
        <v>17</v>
      </c>
      <c r="D120" s="575" t="s">
        <v>204</v>
      </c>
      <c r="E120" s="576"/>
      <c r="F120" s="586">
        <f t="shared" si="24"/>
        <v>0.05</v>
      </c>
      <c r="G120" s="577"/>
      <c r="H120" s="575"/>
      <c r="I120" s="575" t="s">
        <v>202</v>
      </c>
      <c r="J120" s="575"/>
      <c r="K120" s="748"/>
      <c r="L120" s="763">
        <v>5</v>
      </c>
      <c r="M120" s="754"/>
      <c r="N120" s="7"/>
    </row>
    <row r="121" spans="1:14" ht="80.349999999999994" customHeight="1" x14ac:dyDescent="0.4">
      <c r="A121" s="465"/>
      <c r="B121" s="459"/>
      <c r="C121" s="578">
        <f t="shared" si="25"/>
        <v>18</v>
      </c>
      <c r="D121" s="579" t="s">
        <v>205</v>
      </c>
      <c r="E121" s="580"/>
      <c r="F121" s="584">
        <f t="shared" si="24"/>
        <v>0.05</v>
      </c>
      <c r="G121" s="581"/>
      <c r="H121" s="579" t="s">
        <v>206</v>
      </c>
      <c r="I121" s="579" t="s">
        <v>202</v>
      </c>
      <c r="J121" s="582" t="s">
        <v>203</v>
      </c>
      <c r="K121" s="749"/>
      <c r="L121" s="764">
        <v>5</v>
      </c>
      <c r="M121" s="754"/>
      <c r="N121" s="7"/>
    </row>
    <row r="122" spans="1:14" ht="61.5" customHeight="1" thickBot="1" x14ac:dyDescent="0.45">
      <c r="A122" s="466"/>
      <c r="B122" s="460"/>
      <c r="C122" s="565">
        <f t="shared" si="25"/>
        <v>19</v>
      </c>
      <c r="D122" s="566" t="s">
        <v>207</v>
      </c>
      <c r="E122" s="567"/>
      <c r="F122" s="587">
        <f t="shared" si="24"/>
        <v>0.05</v>
      </c>
      <c r="G122" s="119"/>
      <c r="H122" s="566" t="s">
        <v>208</v>
      </c>
      <c r="I122" s="566" t="s">
        <v>202</v>
      </c>
      <c r="J122" s="573" t="s">
        <v>203</v>
      </c>
      <c r="K122" s="750"/>
      <c r="L122" s="797">
        <v>5</v>
      </c>
      <c r="M122" s="754"/>
      <c r="N122" s="7"/>
    </row>
    <row r="123" spans="1:14" ht="25.5" hidden="1" customHeight="1" x14ac:dyDescent="0.5">
      <c r="A123" s="38"/>
      <c r="B123" s="220"/>
      <c r="C123" s="221"/>
      <c r="D123" s="222"/>
      <c r="E123" s="223"/>
      <c r="F123" s="45" t="s">
        <v>209</v>
      </c>
      <c r="G123" s="224"/>
      <c r="H123" s="224"/>
      <c r="I123" s="225"/>
      <c r="J123" s="225"/>
      <c r="K123" s="751"/>
      <c r="L123" s="765">
        <f t="shared" ref="L123:M123" si="27">+SUM(L104:L118)</f>
        <v>80</v>
      </c>
      <c r="M123" s="755">
        <f t="shared" si="27"/>
        <v>0</v>
      </c>
      <c r="N123" s="7"/>
    </row>
    <row r="124" spans="1:14" ht="28.55" customHeight="1" thickBot="1" x14ac:dyDescent="0.4">
      <c r="A124" s="38"/>
      <c r="B124" s="226"/>
      <c r="C124" s="227"/>
      <c r="D124" s="228" t="s">
        <v>210</v>
      </c>
      <c r="E124" s="549">
        <f>+M123/L123*L124</f>
        <v>0</v>
      </c>
      <c r="F124" s="46" t="s">
        <v>30</v>
      </c>
      <c r="G124" s="229"/>
      <c r="H124" s="224"/>
      <c r="I124" s="225"/>
      <c r="J124" s="225"/>
      <c r="K124" s="751"/>
      <c r="L124" s="766">
        <v>10</v>
      </c>
      <c r="M124" s="615"/>
      <c r="N124" s="7"/>
    </row>
    <row r="125" spans="1:14" ht="21.05" customHeight="1" thickBot="1" x14ac:dyDescent="0.4">
      <c r="A125" s="22"/>
      <c r="B125" s="230"/>
      <c r="C125" s="231"/>
      <c r="D125" s="49" t="s">
        <v>31</v>
      </c>
      <c r="E125" s="232">
        <f>+E124/L124</f>
        <v>0</v>
      </c>
      <c r="F125" s="25"/>
      <c r="G125" s="233"/>
      <c r="H125" s="234"/>
      <c r="I125" s="235"/>
      <c r="J125" s="235"/>
      <c r="K125" s="236"/>
      <c r="L125" s="6"/>
      <c r="M125" s="6"/>
      <c r="N125" s="8"/>
    </row>
    <row r="126" spans="1:14" ht="21.05" customHeight="1" x14ac:dyDescent="0.35">
      <c r="A126" s="27"/>
      <c r="B126" s="226"/>
      <c r="C126" s="227"/>
      <c r="D126" s="45"/>
      <c r="E126" s="237"/>
      <c r="F126" s="58"/>
      <c r="G126" s="224"/>
      <c r="H126" s="224"/>
      <c r="I126" s="225"/>
      <c r="J126" s="225"/>
      <c r="K126" s="238"/>
      <c r="L126" s="6"/>
      <c r="M126" s="6"/>
      <c r="N126" s="8"/>
    </row>
    <row r="127" spans="1:14" ht="10.55" customHeight="1" x14ac:dyDescent="0.35">
      <c r="A127" s="32"/>
      <c r="B127" s="239"/>
      <c r="C127" s="61"/>
      <c r="D127" s="60"/>
      <c r="E127" s="32"/>
      <c r="F127" s="240"/>
      <c r="G127" s="241"/>
      <c r="H127" s="241"/>
      <c r="I127" s="242"/>
      <c r="J127" s="242"/>
      <c r="K127" s="242"/>
      <c r="L127" s="6"/>
      <c r="M127" s="6"/>
      <c r="N127" s="8"/>
    </row>
    <row r="128" spans="1:14" ht="39.049999999999997" customHeight="1" x14ac:dyDescent="0.3">
      <c r="A128" s="515" t="s">
        <v>211</v>
      </c>
      <c r="B128" s="483"/>
      <c r="C128" s="483"/>
      <c r="D128" s="483"/>
      <c r="E128" s="483"/>
      <c r="F128" s="483"/>
      <c r="G128" s="483"/>
      <c r="H128" s="483"/>
      <c r="I128" s="483"/>
      <c r="J128" s="483"/>
      <c r="K128" s="484"/>
      <c r="L128" s="27"/>
      <c r="M128" s="6"/>
      <c r="N128" s="7"/>
    </row>
    <row r="129" spans="1:14" ht="86.95" customHeight="1" x14ac:dyDescent="0.3">
      <c r="A129" s="496" t="s">
        <v>212</v>
      </c>
      <c r="B129" s="483"/>
      <c r="C129" s="483"/>
      <c r="D129" s="483"/>
      <c r="E129" s="483"/>
      <c r="F129" s="483"/>
      <c r="G129" s="483"/>
      <c r="H129" s="483"/>
      <c r="I129" s="483"/>
      <c r="J129" s="483"/>
      <c r="K129" s="484"/>
      <c r="L129" s="243"/>
      <c r="M129" s="244"/>
      <c r="N129" s="7"/>
    </row>
    <row r="130" spans="1:14" ht="4.5999999999999996" customHeight="1" x14ac:dyDescent="0.3">
      <c r="A130" s="245"/>
      <c r="B130" s="245"/>
      <c r="C130" s="245"/>
      <c r="D130" s="245"/>
      <c r="E130" s="245"/>
      <c r="F130" s="245"/>
      <c r="G130" s="245"/>
      <c r="H130" s="245"/>
      <c r="I130" s="245"/>
      <c r="J130" s="245"/>
      <c r="K130" s="245"/>
      <c r="L130" s="243"/>
      <c r="M130" s="243"/>
      <c r="N130" s="29"/>
    </row>
    <row r="131" spans="1:14" ht="43.5" customHeight="1" x14ac:dyDescent="0.3">
      <c r="A131" s="516" t="s">
        <v>213</v>
      </c>
      <c r="B131" s="483"/>
      <c r="C131" s="483"/>
      <c r="D131" s="483"/>
      <c r="E131" s="483"/>
      <c r="F131" s="483"/>
      <c r="G131" s="483"/>
      <c r="H131" s="483"/>
      <c r="I131" s="483"/>
      <c r="J131" s="483"/>
      <c r="K131" s="484"/>
      <c r="L131" s="243"/>
      <c r="M131" s="243"/>
      <c r="N131" s="29"/>
    </row>
    <row r="132" spans="1:14" ht="64.55" customHeight="1" x14ac:dyDescent="0.3">
      <c r="A132" s="782" t="s">
        <v>11</v>
      </c>
      <c r="B132" s="669"/>
      <c r="C132" s="669"/>
      <c r="D132" s="669"/>
      <c r="E132" s="185" t="s">
        <v>12</v>
      </c>
      <c r="F132" s="783" t="s">
        <v>13</v>
      </c>
      <c r="G132" s="246" t="s">
        <v>14</v>
      </c>
      <c r="H132" s="246" t="s">
        <v>15</v>
      </c>
      <c r="I132" s="246" t="s">
        <v>16</v>
      </c>
      <c r="J132" s="246" t="s">
        <v>17</v>
      </c>
      <c r="K132" s="784" t="s">
        <v>18</v>
      </c>
      <c r="L132" s="771" t="s">
        <v>19</v>
      </c>
      <c r="M132" s="770" t="s">
        <v>20</v>
      </c>
      <c r="N132" s="7"/>
    </row>
    <row r="133" spans="1:14" ht="60.8" customHeight="1" x14ac:dyDescent="0.3">
      <c r="A133" s="523"/>
      <c r="B133" s="524" t="s">
        <v>214</v>
      </c>
      <c r="C133" s="247">
        <v>1</v>
      </c>
      <c r="D133" s="248" t="s">
        <v>215</v>
      </c>
      <c r="E133" s="556"/>
      <c r="F133" s="557">
        <f t="shared" ref="F133:F139" si="28">+L133/(SUM($L$133:$L$139))</f>
        <v>8.3333333333333329E-2</v>
      </c>
      <c r="G133" s="106"/>
      <c r="H133" s="249"/>
      <c r="I133" s="250"/>
      <c r="J133" s="250"/>
      <c r="K133" s="289"/>
      <c r="L133" s="772">
        <v>12.5</v>
      </c>
      <c r="M133" s="351">
        <f t="shared" ref="M133:M136" si="29">IF(ISNUMBER(SEARCH("Yes",E133)),L133,0)</f>
        <v>0</v>
      </c>
      <c r="N133" s="7"/>
    </row>
    <row r="134" spans="1:14" ht="30.05" customHeight="1" x14ac:dyDescent="0.3">
      <c r="A134" s="465"/>
      <c r="B134" s="459"/>
      <c r="C134" s="251">
        <f t="shared" ref="C134:C136" si="30">+C133+1</f>
        <v>2</v>
      </c>
      <c r="D134" s="252" t="s">
        <v>216</v>
      </c>
      <c r="E134" s="554"/>
      <c r="F134" s="558">
        <f t="shared" si="28"/>
        <v>8.3333333333333329E-2</v>
      </c>
      <c r="G134" s="253"/>
      <c r="H134" s="37"/>
      <c r="I134" s="254"/>
      <c r="J134" s="254"/>
      <c r="K134" s="768"/>
      <c r="L134" s="664">
        <v>12.5</v>
      </c>
      <c r="M134" s="351">
        <f t="shared" si="29"/>
        <v>0</v>
      </c>
      <c r="N134" s="7"/>
    </row>
    <row r="135" spans="1:14" ht="30.05" customHeight="1" x14ac:dyDescent="0.3">
      <c r="A135" s="465"/>
      <c r="B135" s="459"/>
      <c r="C135" s="251">
        <f t="shared" si="30"/>
        <v>3</v>
      </c>
      <c r="D135" s="252" t="s">
        <v>217</v>
      </c>
      <c r="E135" s="551"/>
      <c r="F135" s="558">
        <f t="shared" si="28"/>
        <v>8.3333333333333329E-2</v>
      </c>
      <c r="G135" s="253"/>
      <c r="H135" s="37"/>
      <c r="I135" s="254"/>
      <c r="J135" s="254"/>
      <c r="K135" s="768" t="s">
        <v>218</v>
      </c>
      <c r="L135" s="664">
        <v>12.5</v>
      </c>
      <c r="M135" s="351">
        <f t="shared" si="29"/>
        <v>0</v>
      </c>
      <c r="N135" s="7"/>
    </row>
    <row r="136" spans="1:14" ht="30.05" customHeight="1" thickBot="1" x14ac:dyDescent="0.35">
      <c r="A136" s="465"/>
      <c r="B136" s="460"/>
      <c r="C136" s="255">
        <f t="shared" si="30"/>
        <v>4</v>
      </c>
      <c r="D136" s="256" t="s">
        <v>219</v>
      </c>
      <c r="E136" s="552"/>
      <c r="F136" s="555">
        <f t="shared" si="28"/>
        <v>8.3333333333333329E-2</v>
      </c>
      <c r="G136" s="257"/>
      <c r="H136" s="258"/>
      <c r="I136" s="259"/>
      <c r="J136" s="259"/>
      <c r="K136" s="768" t="s">
        <v>220</v>
      </c>
      <c r="L136" s="773">
        <v>12.5</v>
      </c>
      <c r="M136" s="351">
        <f t="shared" si="29"/>
        <v>0</v>
      </c>
      <c r="N136" s="8"/>
    </row>
    <row r="137" spans="1:14" ht="30.05" hidden="1" customHeight="1" x14ac:dyDescent="0.3">
      <c r="A137" s="465"/>
      <c r="B137" s="260"/>
      <c r="C137" s="261"/>
      <c r="D137" s="262"/>
      <c r="E137" s="553"/>
      <c r="F137" s="550">
        <f t="shared" si="28"/>
        <v>0.33333333333333331</v>
      </c>
      <c r="G137" s="28"/>
      <c r="H137" s="263"/>
      <c r="I137" s="264"/>
      <c r="J137" s="264"/>
      <c r="K137" s="637"/>
      <c r="L137" s="765">
        <f t="shared" ref="L137:M137" si="31">+SUM(L133:L136)</f>
        <v>50</v>
      </c>
      <c r="M137" s="755">
        <f t="shared" si="31"/>
        <v>0</v>
      </c>
      <c r="N137" s="29"/>
    </row>
    <row r="138" spans="1:14" ht="30.05" customHeight="1" x14ac:dyDescent="0.3">
      <c r="A138" s="465"/>
      <c r="B138" s="524" t="s">
        <v>221</v>
      </c>
      <c r="C138" s="560">
        <v>5</v>
      </c>
      <c r="D138" s="562" t="s">
        <v>222</v>
      </c>
      <c r="E138" s="564"/>
      <c r="F138" s="557">
        <f t="shared" si="28"/>
        <v>0.16666666666666666</v>
      </c>
      <c r="G138" s="106"/>
      <c r="H138" s="266" t="s">
        <v>223</v>
      </c>
      <c r="I138" s="267" t="s">
        <v>202</v>
      </c>
      <c r="J138" s="267"/>
      <c r="K138" s="769"/>
      <c r="L138" s="774">
        <v>25</v>
      </c>
      <c r="M138" s="660"/>
      <c r="N138" s="29"/>
    </row>
    <row r="139" spans="1:14" ht="30.05" customHeight="1" thickBot="1" x14ac:dyDescent="0.35">
      <c r="A139" s="511"/>
      <c r="B139" s="460"/>
      <c r="C139" s="559">
        <v>6</v>
      </c>
      <c r="D139" s="561" t="s">
        <v>224</v>
      </c>
      <c r="E139" s="563"/>
      <c r="F139" s="555">
        <f t="shared" si="28"/>
        <v>0.16666666666666666</v>
      </c>
      <c r="G139" s="268"/>
      <c r="H139" s="268" t="s">
        <v>225</v>
      </c>
      <c r="I139" s="109" t="s">
        <v>202</v>
      </c>
      <c r="J139" s="109"/>
      <c r="K139" s="746"/>
      <c r="L139" s="774">
        <v>25</v>
      </c>
      <c r="M139" s="660"/>
      <c r="N139" s="29"/>
    </row>
    <row r="140" spans="1:14" ht="30.05" customHeight="1" x14ac:dyDescent="0.3">
      <c r="A140" s="269"/>
      <c r="B140" s="270"/>
      <c r="C140" s="123"/>
      <c r="D140" s="228" t="s">
        <v>226</v>
      </c>
      <c r="E140" s="548">
        <f>+M137/L137*L140</f>
        <v>0</v>
      </c>
      <c r="F140" s="46" t="s">
        <v>30</v>
      </c>
      <c r="G140" s="28"/>
      <c r="H140" s="263"/>
      <c r="I140" s="264"/>
      <c r="J140" s="264"/>
      <c r="K140" s="637"/>
      <c r="L140" s="699">
        <v>10</v>
      </c>
      <c r="M140" s="660"/>
      <c r="N140" s="29"/>
    </row>
    <row r="141" spans="1:14" ht="30.05" customHeight="1" x14ac:dyDescent="0.3">
      <c r="A141" s="271"/>
      <c r="B141" s="272"/>
      <c r="C141" s="130"/>
      <c r="D141" s="49" t="s">
        <v>31</v>
      </c>
      <c r="E141" s="232">
        <f>+E140/L140</f>
        <v>0</v>
      </c>
      <c r="F141" s="273"/>
      <c r="G141" s="274"/>
      <c r="H141" s="275"/>
      <c r="I141" s="276"/>
      <c r="J141" s="276"/>
      <c r="K141" s="277"/>
      <c r="L141" s="278"/>
      <c r="M141" s="29"/>
      <c r="N141" s="29"/>
    </row>
    <row r="142" spans="1:14" ht="4.5999999999999996" customHeight="1" x14ac:dyDescent="0.35">
      <c r="A142" s="279"/>
      <c r="B142" s="279"/>
      <c r="C142" s="138"/>
      <c r="D142" s="34"/>
      <c r="E142" s="34"/>
      <c r="F142" s="35"/>
      <c r="G142" s="33"/>
      <c r="H142" s="280"/>
      <c r="I142" s="32"/>
      <c r="J142" s="32"/>
      <c r="K142" s="32"/>
      <c r="L142" s="27"/>
      <c r="M142" s="27"/>
      <c r="N142" s="29"/>
    </row>
    <row r="143" spans="1:14" ht="30.05" customHeight="1" x14ac:dyDescent="0.3">
      <c r="A143" s="525" t="s">
        <v>227</v>
      </c>
      <c r="B143" s="483"/>
      <c r="C143" s="483"/>
      <c r="D143" s="483"/>
      <c r="E143" s="483"/>
      <c r="F143" s="483"/>
      <c r="G143" s="483"/>
      <c r="H143" s="483"/>
      <c r="I143" s="483"/>
      <c r="J143" s="483"/>
      <c r="K143" s="484"/>
      <c r="L143" s="27"/>
      <c r="M143" s="27"/>
      <c r="N143" s="29"/>
    </row>
    <row r="144" spans="1:14" ht="30.05" customHeight="1" thickBot="1" x14ac:dyDescent="0.35">
      <c r="A144" s="780" t="s">
        <v>11</v>
      </c>
      <c r="B144" s="669"/>
      <c r="C144" s="669"/>
      <c r="D144" s="669"/>
      <c r="E144" s="281" t="s">
        <v>12</v>
      </c>
      <c r="F144" s="282" t="s">
        <v>13</v>
      </c>
      <c r="G144" s="283" t="s">
        <v>14</v>
      </c>
      <c r="H144" s="283" t="s">
        <v>15</v>
      </c>
      <c r="I144" s="283" t="s">
        <v>16</v>
      </c>
      <c r="J144" s="283" t="s">
        <v>17</v>
      </c>
      <c r="K144" s="781" t="s">
        <v>18</v>
      </c>
      <c r="L144" s="771" t="s">
        <v>19</v>
      </c>
      <c r="M144" s="770" t="s">
        <v>20</v>
      </c>
      <c r="N144" s="29"/>
    </row>
    <row r="145" spans="1:14" ht="50.3" customHeight="1" thickBot="1" x14ac:dyDescent="0.35">
      <c r="A145" s="519"/>
      <c r="B145" s="518" t="s">
        <v>228</v>
      </c>
      <c r="C145" s="284">
        <v>1</v>
      </c>
      <c r="D145" s="248" t="s">
        <v>229</v>
      </c>
      <c r="E145" s="285"/>
      <c r="F145" s="286">
        <f t="shared" ref="F145:F151" si="32">+L145/(SUM($L$145:$L$151))</f>
        <v>0.14285714285714285</v>
      </c>
      <c r="G145" s="287"/>
      <c r="H145" s="288"/>
      <c r="I145" s="216" t="s">
        <v>202</v>
      </c>
      <c r="J145" s="289"/>
      <c r="K145" s="289"/>
      <c r="L145" s="662">
        <v>20</v>
      </c>
      <c r="M145" s="694">
        <f t="shared" ref="M145:M149" si="33">IF(ISNUMBER(SEARCH("Yes",E145)),L145,0)</f>
        <v>0</v>
      </c>
      <c r="N145" s="8"/>
    </row>
    <row r="146" spans="1:14" ht="41.95" customHeight="1" thickBot="1" x14ac:dyDescent="0.35">
      <c r="A146" s="465"/>
      <c r="B146" s="459"/>
      <c r="C146" s="290">
        <f t="shared" ref="C146:C151" si="34">+C145+1</f>
        <v>2</v>
      </c>
      <c r="D146" s="252" t="s">
        <v>230</v>
      </c>
      <c r="E146" s="291"/>
      <c r="F146" s="778">
        <f t="shared" si="32"/>
        <v>0.14285714285714285</v>
      </c>
      <c r="G146" s="292"/>
      <c r="H146" s="293"/>
      <c r="I146" s="216" t="s">
        <v>231</v>
      </c>
      <c r="J146" s="254"/>
      <c r="K146" s="768"/>
      <c r="L146" s="663">
        <v>20</v>
      </c>
      <c r="M146" s="694">
        <f t="shared" si="33"/>
        <v>0</v>
      </c>
      <c r="N146" s="7"/>
    </row>
    <row r="147" spans="1:14" ht="30.05" customHeight="1" thickBot="1" x14ac:dyDescent="0.35">
      <c r="A147" s="465"/>
      <c r="B147" s="459"/>
      <c r="C147" s="290">
        <f t="shared" si="34"/>
        <v>3</v>
      </c>
      <c r="D147" s="252" t="s">
        <v>232</v>
      </c>
      <c r="E147" s="291"/>
      <c r="F147" s="778">
        <f t="shared" si="32"/>
        <v>0.14285714285714285</v>
      </c>
      <c r="G147" s="292"/>
      <c r="H147" s="293"/>
      <c r="I147" s="216" t="s">
        <v>231</v>
      </c>
      <c r="J147" s="254"/>
      <c r="K147" s="768"/>
      <c r="L147" s="663">
        <v>20</v>
      </c>
      <c r="M147" s="694">
        <f t="shared" si="33"/>
        <v>0</v>
      </c>
      <c r="N147" s="7"/>
    </row>
    <row r="148" spans="1:14" ht="30.05" customHeight="1" thickBot="1" x14ac:dyDescent="0.35">
      <c r="A148" s="465"/>
      <c r="B148" s="459"/>
      <c r="C148" s="290">
        <f t="shared" si="34"/>
        <v>4</v>
      </c>
      <c r="D148" s="252" t="s">
        <v>233</v>
      </c>
      <c r="E148" s="291"/>
      <c r="F148" s="778">
        <f t="shared" si="32"/>
        <v>0.14285714285714285</v>
      </c>
      <c r="G148" s="292"/>
      <c r="H148" s="293"/>
      <c r="I148" s="216" t="s">
        <v>231</v>
      </c>
      <c r="J148" s="254"/>
      <c r="K148" s="768"/>
      <c r="L148" s="663">
        <v>20</v>
      </c>
      <c r="M148" s="694">
        <f t="shared" si="33"/>
        <v>0</v>
      </c>
      <c r="N148" s="7"/>
    </row>
    <row r="149" spans="1:14" ht="29.25" customHeight="1" x14ac:dyDescent="0.3">
      <c r="A149" s="465"/>
      <c r="B149" s="459"/>
      <c r="C149" s="290">
        <f t="shared" si="34"/>
        <v>5</v>
      </c>
      <c r="D149" s="252" t="s">
        <v>234</v>
      </c>
      <c r="E149" s="291"/>
      <c r="F149" s="778">
        <f t="shared" si="32"/>
        <v>0.14285714285714285</v>
      </c>
      <c r="G149" s="293"/>
      <c r="H149" s="37"/>
      <c r="I149" s="216" t="s">
        <v>231</v>
      </c>
      <c r="J149" s="294"/>
      <c r="K149" s="775"/>
      <c r="L149" s="663">
        <v>20</v>
      </c>
      <c r="M149" s="694">
        <f t="shared" si="33"/>
        <v>0</v>
      </c>
      <c r="N149" s="8"/>
    </row>
    <row r="150" spans="1:14" ht="51.8" customHeight="1" x14ac:dyDescent="0.3">
      <c r="A150" s="465"/>
      <c r="B150" s="459"/>
      <c r="C150" s="290">
        <f t="shared" si="34"/>
        <v>6</v>
      </c>
      <c r="D150" s="295" t="s">
        <v>235</v>
      </c>
      <c r="E150" s="296"/>
      <c r="F150" s="778">
        <f t="shared" si="32"/>
        <v>0.14285714285714285</v>
      </c>
      <c r="G150" s="297"/>
      <c r="H150" s="298" t="s">
        <v>236</v>
      </c>
      <c r="I150" s="299" t="s">
        <v>237</v>
      </c>
      <c r="J150" s="300"/>
      <c r="K150" s="768"/>
      <c r="L150" s="776">
        <v>20</v>
      </c>
      <c r="M150" s="754"/>
      <c r="N150" s="8"/>
    </row>
    <row r="151" spans="1:14" ht="39.75" customHeight="1" thickBot="1" x14ac:dyDescent="0.35">
      <c r="A151" s="466"/>
      <c r="B151" s="460"/>
      <c r="C151" s="301">
        <f t="shared" si="34"/>
        <v>7</v>
      </c>
      <c r="D151" s="265" t="s">
        <v>238</v>
      </c>
      <c r="E151" s="302"/>
      <c r="F151" s="779">
        <f t="shared" si="32"/>
        <v>0.14285714285714285</v>
      </c>
      <c r="G151" s="303"/>
      <c r="H151" s="257" t="s">
        <v>239</v>
      </c>
      <c r="I151" s="257" t="s">
        <v>237</v>
      </c>
      <c r="J151" s="304"/>
      <c r="K151" s="746"/>
      <c r="L151" s="798">
        <v>20</v>
      </c>
      <c r="M151" s="754"/>
      <c r="N151" s="8"/>
    </row>
    <row r="152" spans="1:14" ht="29.25" hidden="1" customHeight="1" x14ac:dyDescent="0.3">
      <c r="A152" s="269"/>
      <c r="B152" s="270"/>
      <c r="C152" s="123"/>
      <c r="D152" s="305"/>
      <c r="E152" s="306"/>
      <c r="F152" s="45" t="s">
        <v>240</v>
      </c>
      <c r="G152" s="307"/>
      <c r="H152" s="307"/>
      <c r="I152" s="308"/>
      <c r="J152" s="308"/>
      <c r="K152" s="637"/>
      <c r="L152" s="777">
        <f t="shared" ref="L152:M152" si="35">+SUM(L145:L149)</f>
        <v>100</v>
      </c>
      <c r="M152" s="755">
        <f t="shared" si="35"/>
        <v>0</v>
      </c>
      <c r="N152" s="29"/>
    </row>
    <row r="153" spans="1:14" ht="29.25" customHeight="1" thickBot="1" x14ac:dyDescent="0.35">
      <c r="A153" s="269"/>
      <c r="B153" s="270"/>
      <c r="C153" s="123"/>
      <c r="D153" s="228" t="s">
        <v>241</v>
      </c>
      <c r="E153" s="548">
        <f>+M152/L152*L153</f>
        <v>0</v>
      </c>
      <c r="F153" s="46" t="s">
        <v>30</v>
      </c>
      <c r="G153" s="263"/>
      <c r="H153" s="263"/>
      <c r="I153" s="264"/>
      <c r="J153" s="264"/>
      <c r="K153" s="637"/>
      <c r="L153" s="699">
        <v>10</v>
      </c>
      <c r="M153" s="660"/>
      <c r="N153" s="29"/>
    </row>
    <row r="154" spans="1:14" ht="29.25" customHeight="1" thickBot="1" x14ac:dyDescent="0.4">
      <c r="A154" s="271"/>
      <c r="B154" s="272"/>
      <c r="C154" s="130"/>
      <c r="D154" s="49" t="s">
        <v>31</v>
      </c>
      <c r="E154" s="232">
        <f>+E153/L153</f>
        <v>0</v>
      </c>
      <c r="F154" s="132"/>
      <c r="G154" s="275"/>
      <c r="H154" s="275"/>
      <c r="I154" s="276"/>
      <c r="J154" s="276"/>
      <c r="K154" s="277"/>
      <c r="L154" s="27"/>
      <c r="M154" s="27"/>
      <c r="N154" s="29"/>
    </row>
    <row r="155" spans="1:14" ht="4.5999999999999996" customHeight="1" x14ac:dyDescent="0.3">
      <c r="A155" s="279"/>
      <c r="B155" s="279"/>
      <c r="C155" s="138"/>
      <c r="D155" s="139"/>
      <c r="E155" s="140"/>
      <c r="F155" s="310"/>
      <c r="G155" s="280"/>
      <c r="H155" s="280"/>
      <c r="I155" s="32"/>
      <c r="J155" s="32"/>
      <c r="K155" s="32"/>
      <c r="L155" s="27"/>
      <c r="M155" s="27"/>
      <c r="N155" s="29"/>
    </row>
    <row r="156" spans="1:14" ht="29.25" customHeight="1" thickBot="1" x14ac:dyDescent="0.35">
      <c r="A156" s="525" t="s">
        <v>242</v>
      </c>
      <c r="B156" s="483"/>
      <c r="C156" s="483"/>
      <c r="D156" s="483"/>
      <c r="E156" s="483"/>
      <c r="F156" s="483"/>
      <c r="G156" s="483"/>
      <c r="H156" s="483"/>
      <c r="I156" s="483"/>
      <c r="J156" s="483"/>
      <c r="K156" s="484"/>
      <c r="L156" s="27"/>
      <c r="M156" s="27"/>
      <c r="N156" s="29"/>
    </row>
    <row r="157" spans="1:14" ht="29.25" customHeight="1" thickBot="1" x14ac:dyDescent="0.35">
      <c r="A157" s="526" t="s">
        <v>11</v>
      </c>
      <c r="B157" s="483"/>
      <c r="C157" s="483"/>
      <c r="D157" s="517"/>
      <c r="E157" s="311" t="s">
        <v>12</v>
      </c>
      <c r="F157" s="312" t="s">
        <v>13</v>
      </c>
      <c r="G157" s="313" t="s">
        <v>14</v>
      </c>
      <c r="H157" s="314" t="s">
        <v>15</v>
      </c>
      <c r="I157" s="315" t="s">
        <v>16</v>
      </c>
      <c r="J157" s="315" t="s">
        <v>17</v>
      </c>
      <c r="K157" s="830" t="s">
        <v>18</v>
      </c>
      <c r="L157" s="831" t="s">
        <v>19</v>
      </c>
      <c r="M157" s="770" t="s">
        <v>20</v>
      </c>
      <c r="N157" s="29"/>
    </row>
    <row r="158" spans="1:14" ht="39.75" customHeight="1" x14ac:dyDescent="0.3">
      <c r="A158" s="520"/>
      <c r="B158" s="518" t="s">
        <v>243</v>
      </c>
      <c r="C158" s="316">
        <v>1</v>
      </c>
      <c r="D158" s="248" t="s">
        <v>244</v>
      </c>
      <c r="E158" s="801"/>
      <c r="F158" s="802">
        <f t="shared" ref="F158:F170" si="36">+L158/(SUM($L$158:$L$170))</f>
        <v>8.3333333333333329E-2</v>
      </c>
      <c r="G158" s="803"/>
      <c r="H158" s="804"/>
      <c r="I158" s="103" t="s">
        <v>202</v>
      </c>
      <c r="J158" s="805"/>
      <c r="K158" s="769"/>
      <c r="L158" s="813">
        <f t="shared" ref="L158:L161" si="37">100/3/4</f>
        <v>8.3333333333333339</v>
      </c>
      <c r="M158" s="309">
        <f>IF(ISNUMBER(SEARCH("Yes",E158)),L158,0)</f>
        <v>0</v>
      </c>
      <c r="N158" s="8"/>
    </row>
    <row r="159" spans="1:14" ht="39.75" customHeight="1" x14ac:dyDescent="0.3">
      <c r="A159" s="459"/>
      <c r="B159" s="459"/>
      <c r="C159" s="251">
        <f t="shared" ref="C159:C170" si="38">+C158+1</f>
        <v>2</v>
      </c>
      <c r="D159" s="321" t="s">
        <v>245</v>
      </c>
      <c r="E159" s="323"/>
      <c r="F159" s="800">
        <f t="shared" si="36"/>
        <v>8.3333333333333329E-2</v>
      </c>
      <c r="G159" s="322"/>
      <c r="H159" s="37"/>
      <c r="I159" s="95" t="s">
        <v>202</v>
      </c>
      <c r="J159" s="806"/>
      <c r="K159" s="775"/>
      <c r="L159" s="814">
        <f t="shared" si="37"/>
        <v>8.3333333333333339</v>
      </c>
      <c r="M159" s="724">
        <f>IF(E159="",0,VLOOKUP(E159,'IEQ Logic'!AJ4:AK6,2,FALSE))</f>
        <v>0</v>
      </c>
      <c r="N159" s="8"/>
    </row>
    <row r="160" spans="1:14" ht="39.75" customHeight="1" x14ac:dyDescent="0.3">
      <c r="A160" s="459"/>
      <c r="B160" s="459"/>
      <c r="C160" s="251">
        <f t="shared" si="38"/>
        <v>3</v>
      </c>
      <c r="D160" s="321" t="s">
        <v>246</v>
      </c>
      <c r="E160" s="323"/>
      <c r="F160" s="800">
        <f t="shared" si="36"/>
        <v>8.3333333333333329E-2</v>
      </c>
      <c r="G160" s="37"/>
      <c r="H160" s="322" t="s">
        <v>247</v>
      </c>
      <c r="I160" s="95" t="s">
        <v>202</v>
      </c>
      <c r="J160" s="807"/>
      <c r="K160" s="775"/>
      <c r="L160" s="814">
        <f t="shared" si="37"/>
        <v>8.3333333333333339</v>
      </c>
      <c r="M160" s="724">
        <f t="shared" ref="M160:M161" si="39">IF(ISNUMBER(SEARCH("Yes",E160)),L160,0)</f>
        <v>0</v>
      </c>
      <c r="N160" s="8"/>
    </row>
    <row r="161" spans="1:14" ht="30.05" customHeight="1" thickBot="1" x14ac:dyDescent="0.35">
      <c r="A161" s="459"/>
      <c r="B161" s="459"/>
      <c r="C161" s="251">
        <f t="shared" si="38"/>
        <v>4</v>
      </c>
      <c r="D161" s="321" t="s">
        <v>248</v>
      </c>
      <c r="E161" s="323"/>
      <c r="F161" s="800">
        <f t="shared" si="36"/>
        <v>8.3333333333333329E-2</v>
      </c>
      <c r="G161" s="808"/>
      <c r="H161" s="808"/>
      <c r="I161" s="95" t="s">
        <v>249</v>
      </c>
      <c r="J161" s="806"/>
      <c r="K161" s="775"/>
      <c r="L161" s="814">
        <f t="shared" si="37"/>
        <v>8.3333333333333339</v>
      </c>
      <c r="M161" s="725">
        <f t="shared" si="39"/>
        <v>0</v>
      </c>
      <c r="N161" s="8"/>
    </row>
    <row r="162" spans="1:14" ht="38.25" customHeight="1" thickBot="1" x14ac:dyDescent="0.35">
      <c r="A162" s="460"/>
      <c r="B162" s="460"/>
      <c r="C162" s="255">
        <f t="shared" si="38"/>
        <v>5</v>
      </c>
      <c r="D162" s="819" t="s">
        <v>250</v>
      </c>
      <c r="E162" s="820"/>
      <c r="F162" s="821">
        <f t="shared" si="36"/>
        <v>5.5555555555555552E-2</v>
      </c>
      <c r="G162" s="822"/>
      <c r="H162" s="823" t="s">
        <v>251</v>
      </c>
      <c r="I162" s="715" t="s">
        <v>202</v>
      </c>
      <c r="J162" s="828" t="s">
        <v>252</v>
      </c>
      <c r="K162" s="829"/>
      <c r="L162" s="826">
        <f t="shared" ref="L162:L167" si="40">100/3/6</f>
        <v>5.5555555555555562</v>
      </c>
      <c r="M162" s="811"/>
      <c r="N162" s="8"/>
    </row>
    <row r="163" spans="1:14" ht="30.05" customHeight="1" x14ac:dyDescent="0.3">
      <c r="A163" s="475"/>
      <c r="B163" s="518" t="s">
        <v>253</v>
      </c>
      <c r="C163" s="251">
        <f t="shared" si="38"/>
        <v>6</v>
      </c>
      <c r="D163" s="317" t="s">
        <v>254</v>
      </c>
      <c r="E163" s="324"/>
      <c r="F163" s="799">
        <f t="shared" si="36"/>
        <v>5.5555555555555552E-2</v>
      </c>
      <c r="G163" s="319"/>
      <c r="H163" s="816" t="s">
        <v>255</v>
      </c>
      <c r="I163" s="344" t="s">
        <v>249</v>
      </c>
      <c r="J163" s="816"/>
      <c r="K163" s="818"/>
      <c r="L163" s="827">
        <f t="shared" si="40"/>
        <v>5.5555555555555562</v>
      </c>
      <c r="M163" s="811"/>
      <c r="N163" s="8"/>
    </row>
    <row r="164" spans="1:14" ht="61.5" customHeight="1" x14ac:dyDescent="0.3">
      <c r="A164" s="462"/>
      <c r="B164" s="459"/>
      <c r="C164" s="251">
        <f t="shared" si="38"/>
        <v>7</v>
      </c>
      <c r="D164" s="321" t="s">
        <v>256</v>
      </c>
      <c r="E164" s="323"/>
      <c r="F164" s="800">
        <f t="shared" si="36"/>
        <v>5.5555555555555552E-2</v>
      </c>
      <c r="G164" s="37"/>
      <c r="H164" s="322" t="s">
        <v>257</v>
      </c>
      <c r="I164" s="95" t="s">
        <v>202</v>
      </c>
      <c r="J164" s="322"/>
      <c r="K164" s="809"/>
      <c r="L164" s="814">
        <f t="shared" si="40"/>
        <v>5.5555555555555562</v>
      </c>
      <c r="M164" s="811"/>
      <c r="N164" s="8"/>
    </row>
    <row r="165" spans="1:14" ht="41.95" customHeight="1" x14ac:dyDescent="0.3">
      <c r="A165" s="462"/>
      <c r="B165" s="459"/>
      <c r="C165" s="251">
        <f t="shared" si="38"/>
        <v>8</v>
      </c>
      <c r="D165" s="321" t="s">
        <v>258</v>
      </c>
      <c r="E165" s="323"/>
      <c r="F165" s="800">
        <f t="shared" si="36"/>
        <v>5.5555555555555552E-2</v>
      </c>
      <c r="G165" s="37"/>
      <c r="H165" s="322" t="s">
        <v>259</v>
      </c>
      <c r="I165" s="95" t="s">
        <v>249</v>
      </c>
      <c r="J165" s="322" t="s">
        <v>260</v>
      </c>
      <c r="K165" s="809"/>
      <c r="L165" s="814">
        <f t="shared" si="40"/>
        <v>5.5555555555555562</v>
      </c>
      <c r="M165" s="811"/>
      <c r="N165" s="8"/>
    </row>
    <row r="166" spans="1:14" ht="42.8" customHeight="1" x14ac:dyDescent="0.3">
      <c r="A166" s="462"/>
      <c r="B166" s="459"/>
      <c r="C166" s="251">
        <f t="shared" si="38"/>
        <v>9</v>
      </c>
      <c r="D166" s="321" t="s">
        <v>261</v>
      </c>
      <c r="E166" s="323"/>
      <c r="F166" s="800">
        <f t="shared" si="36"/>
        <v>5.5555555555555552E-2</v>
      </c>
      <c r="G166" s="37"/>
      <c r="H166" s="322" t="s">
        <v>262</v>
      </c>
      <c r="I166" s="95" t="s">
        <v>249</v>
      </c>
      <c r="J166" s="322" t="s">
        <v>263</v>
      </c>
      <c r="K166" s="809"/>
      <c r="L166" s="814">
        <f t="shared" si="40"/>
        <v>5.5555555555555562</v>
      </c>
      <c r="M166" s="811"/>
      <c r="N166" s="8"/>
    </row>
    <row r="167" spans="1:14" ht="30.05" customHeight="1" thickBot="1" x14ac:dyDescent="0.35">
      <c r="A167" s="463"/>
      <c r="B167" s="460"/>
      <c r="C167" s="255">
        <f t="shared" si="38"/>
        <v>10</v>
      </c>
      <c r="D167" s="819" t="s">
        <v>264</v>
      </c>
      <c r="E167" s="820"/>
      <c r="F167" s="821">
        <f t="shared" si="36"/>
        <v>5.5555555555555552E-2</v>
      </c>
      <c r="G167" s="822"/>
      <c r="H167" s="823" t="s">
        <v>265</v>
      </c>
      <c r="I167" s="715" t="s">
        <v>249</v>
      </c>
      <c r="J167" s="824" t="s">
        <v>266</v>
      </c>
      <c r="K167" s="825"/>
      <c r="L167" s="826">
        <f t="shared" si="40"/>
        <v>5.5555555555555562</v>
      </c>
      <c r="M167" s="811"/>
      <c r="N167" s="8"/>
    </row>
    <row r="168" spans="1:14" ht="63.7" customHeight="1" x14ac:dyDescent="0.3">
      <c r="A168" s="475"/>
      <c r="B168" s="518" t="s">
        <v>267</v>
      </c>
      <c r="C168" s="316">
        <f t="shared" si="38"/>
        <v>11</v>
      </c>
      <c r="D168" s="317" t="s">
        <v>268</v>
      </c>
      <c r="E168" s="324"/>
      <c r="F168" s="799">
        <f t="shared" si="36"/>
        <v>0.1111111111111111</v>
      </c>
      <c r="G168" s="319"/>
      <c r="H168" s="816" t="s">
        <v>269</v>
      </c>
      <c r="I168" s="817" t="s">
        <v>202</v>
      </c>
      <c r="J168" s="816"/>
      <c r="K168" s="818"/>
      <c r="L168" s="832">
        <f t="shared" ref="L168:L170" si="41">100/3/3</f>
        <v>11.111111111111112</v>
      </c>
      <c r="M168" s="811"/>
      <c r="N168" s="8"/>
    </row>
    <row r="169" spans="1:14" ht="66.05" customHeight="1" x14ac:dyDescent="0.3">
      <c r="A169" s="462"/>
      <c r="B169" s="459"/>
      <c r="C169" s="316">
        <f t="shared" si="38"/>
        <v>12</v>
      </c>
      <c r="D169" s="295" t="s">
        <v>270</v>
      </c>
      <c r="E169" s="324"/>
      <c r="F169" s="318">
        <f t="shared" si="36"/>
        <v>0.1111111111111111</v>
      </c>
      <c r="H169" s="325" t="s">
        <v>271</v>
      </c>
      <c r="I169" s="320" t="s">
        <v>202</v>
      </c>
      <c r="J169" s="322"/>
      <c r="K169" s="810" t="s">
        <v>272</v>
      </c>
      <c r="L169" s="833">
        <f t="shared" si="41"/>
        <v>11.111111111111112</v>
      </c>
      <c r="M169" s="811"/>
      <c r="N169" s="8"/>
    </row>
    <row r="170" spans="1:14" ht="40.6" customHeight="1" thickBot="1" x14ac:dyDescent="0.35">
      <c r="A170" s="463"/>
      <c r="B170" s="460"/>
      <c r="C170" s="326">
        <f t="shared" si="38"/>
        <v>13</v>
      </c>
      <c r="D170" s="819" t="s">
        <v>273</v>
      </c>
      <c r="E170" s="820"/>
      <c r="F170" s="821">
        <f t="shared" si="36"/>
        <v>0.1111111111111111</v>
      </c>
      <c r="G170" s="838"/>
      <c r="H170" s="839" t="s">
        <v>274</v>
      </c>
      <c r="I170" s="840" t="s">
        <v>202</v>
      </c>
      <c r="J170" s="824"/>
      <c r="K170" s="841"/>
      <c r="L170" s="834">
        <f t="shared" si="41"/>
        <v>11.111111111111112</v>
      </c>
      <c r="M170" s="811"/>
      <c r="N170" s="8"/>
    </row>
    <row r="171" spans="1:14" ht="21.05" hidden="1" customHeight="1" x14ac:dyDescent="0.5">
      <c r="A171" s="9"/>
      <c r="B171" s="220" t="s">
        <v>275</v>
      </c>
      <c r="C171" s="221"/>
      <c r="D171" s="835"/>
      <c r="E171" s="223"/>
      <c r="F171" s="836" t="s">
        <v>276</v>
      </c>
      <c r="G171" s="837"/>
      <c r="H171" s="837"/>
      <c r="I171" s="637"/>
      <c r="J171" s="637"/>
      <c r="K171" s="637"/>
      <c r="L171" s="815">
        <f t="shared" ref="L171:M171" si="42">+SUM(L158:L161)</f>
        <v>33.333333333333336</v>
      </c>
      <c r="M171" s="812">
        <f t="shared" si="42"/>
        <v>0</v>
      </c>
      <c r="N171" s="7"/>
    </row>
    <row r="172" spans="1:14" ht="29.25" customHeight="1" thickBot="1" x14ac:dyDescent="0.4">
      <c r="A172" s="38"/>
      <c r="B172" s="226"/>
      <c r="C172" s="227"/>
      <c r="D172" s="228" t="s">
        <v>277</v>
      </c>
      <c r="E172" s="548">
        <f>+M171/L171*L172</f>
        <v>0</v>
      </c>
      <c r="F172" s="46" t="s">
        <v>30</v>
      </c>
      <c r="G172" s="41"/>
      <c r="H172" s="328"/>
      <c r="I172" s="42"/>
      <c r="J172" s="42"/>
      <c r="K172" s="637"/>
      <c r="L172" s="766">
        <v>10</v>
      </c>
      <c r="M172" s="615"/>
      <c r="N172" s="7"/>
    </row>
    <row r="173" spans="1:14" ht="21.05" customHeight="1" thickBot="1" x14ac:dyDescent="0.4">
      <c r="A173" s="22"/>
      <c r="B173" s="230"/>
      <c r="C173" s="231"/>
      <c r="D173" s="49" t="s">
        <v>31</v>
      </c>
      <c r="E173" s="232">
        <f>+M171/L171</f>
        <v>0</v>
      </c>
      <c r="F173" s="25"/>
      <c r="G173" s="52"/>
      <c r="H173" s="52"/>
      <c r="I173" s="329"/>
      <c r="J173" s="329"/>
      <c r="K173" s="277"/>
      <c r="L173" s="27"/>
      <c r="M173" s="6"/>
      <c r="N173" s="8"/>
    </row>
    <row r="174" spans="1:14" ht="21.05" customHeight="1" x14ac:dyDescent="0.35">
      <c r="A174" s="27"/>
      <c r="B174" s="226"/>
      <c r="C174" s="227"/>
      <c r="D174" s="45"/>
      <c r="E174" s="237"/>
      <c r="F174" s="58"/>
      <c r="G174" s="41"/>
      <c r="H174" s="41"/>
      <c r="I174" s="42"/>
      <c r="J174" s="42"/>
      <c r="K174" s="27"/>
      <c r="L174" s="27"/>
      <c r="M174" s="6"/>
      <c r="N174" s="8"/>
    </row>
    <row r="175" spans="1:14" ht="10.55" customHeight="1" x14ac:dyDescent="0.3">
      <c r="A175" s="32"/>
      <c r="B175" s="239"/>
      <c r="C175" s="61"/>
      <c r="D175" s="60"/>
      <c r="E175" s="60"/>
      <c r="F175" s="60"/>
      <c r="G175" s="60"/>
      <c r="H175" s="62"/>
      <c r="I175" s="32"/>
      <c r="J175" s="32"/>
      <c r="K175" s="32"/>
      <c r="L175" s="27"/>
      <c r="M175" s="6"/>
      <c r="N175" s="8"/>
    </row>
    <row r="176" spans="1:14" ht="36" customHeight="1" x14ac:dyDescent="0.3">
      <c r="A176" s="515" t="s">
        <v>278</v>
      </c>
      <c r="B176" s="483"/>
      <c r="C176" s="483"/>
      <c r="D176" s="483"/>
      <c r="E176" s="483"/>
      <c r="F176" s="483"/>
      <c r="G176" s="483"/>
      <c r="H176" s="483"/>
      <c r="I176" s="483"/>
      <c r="J176" s="483"/>
      <c r="K176" s="484"/>
      <c r="L176" s="27"/>
      <c r="M176" s="6"/>
      <c r="N176" s="7"/>
    </row>
    <row r="177" spans="1:14" ht="43.5" customHeight="1" thickBot="1" x14ac:dyDescent="0.35">
      <c r="A177" s="482" t="s">
        <v>279</v>
      </c>
      <c r="B177" s="483"/>
      <c r="C177" s="483"/>
      <c r="D177" s="483"/>
      <c r="E177" s="483"/>
      <c r="F177" s="483"/>
      <c r="G177" s="483"/>
      <c r="H177" s="483"/>
      <c r="I177" s="483"/>
      <c r="J177" s="483"/>
      <c r="K177" s="484"/>
      <c r="L177" s="243"/>
      <c r="M177" s="244"/>
      <c r="N177" s="7"/>
    </row>
    <row r="178" spans="1:14" ht="24.4" thickBot="1" x14ac:dyDescent="0.35">
      <c r="A178" s="875" t="s">
        <v>11</v>
      </c>
      <c r="B178" s="876"/>
      <c r="C178" s="876"/>
      <c r="D178" s="877"/>
      <c r="E178" s="330" t="s">
        <v>12</v>
      </c>
      <c r="F178" s="331" t="s">
        <v>13</v>
      </c>
      <c r="G178" s="332" t="s">
        <v>14</v>
      </c>
      <c r="H178" s="333" t="s">
        <v>15</v>
      </c>
      <c r="I178" s="334" t="s">
        <v>16</v>
      </c>
      <c r="J178" s="334" t="s">
        <v>17</v>
      </c>
      <c r="K178" s="846" t="s">
        <v>18</v>
      </c>
      <c r="L178" s="661" t="s">
        <v>19</v>
      </c>
      <c r="M178" s="849" t="s">
        <v>20</v>
      </c>
      <c r="N178" s="7"/>
    </row>
    <row r="179" spans="1:14" ht="30.05" customHeight="1" thickBot="1" x14ac:dyDescent="0.35">
      <c r="A179" s="476"/>
      <c r="B179" s="477" t="s">
        <v>280</v>
      </c>
      <c r="C179" s="196">
        <v>1</v>
      </c>
      <c r="D179" s="103" t="s">
        <v>281</v>
      </c>
      <c r="E179" s="335"/>
      <c r="F179" s="843">
        <f t="shared" ref="F179:F180" si="43">+L179/(SUM($L$179:$L$185))</f>
        <v>0.1</v>
      </c>
      <c r="G179" s="336"/>
      <c r="H179" s="337"/>
      <c r="I179" s="250"/>
      <c r="J179" s="250"/>
      <c r="K179" s="289"/>
      <c r="L179" s="772">
        <v>10</v>
      </c>
      <c r="M179" s="351">
        <f t="shared" ref="M179:M185" si="44">IF(ISNUMBER(SEARCH("Yes",E179)),L179,0)</f>
        <v>0</v>
      </c>
      <c r="N179" s="7"/>
    </row>
    <row r="180" spans="1:14" ht="39.75" customHeight="1" thickBot="1" x14ac:dyDescent="0.35">
      <c r="A180" s="459"/>
      <c r="B180" s="478"/>
      <c r="C180" s="200">
        <f t="shared" ref="C180:C185" si="45">+C179+1</f>
        <v>2</v>
      </c>
      <c r="D180" s="95" t="s">
        <v>282</v>
      </c>
      <c r="E180" s="338"/>
      <c r="F180" s="844">
        <f t="shared" si="43"/>
        <v>0.1</v>
      </c>
      <c r="G180" s="293"/>
      <c r="H180" s="293"/>
      <c r="I180" s="254"/>
      <c r="J180" s="254"/>
      <c r="K180" s="768"/>
      <c r="L180" s="664">
        <v>10</v>
      </c>
      <c r="M180" s="351">
        <f t="shared" si="44"/>
        <v>0</v>
      </c>
      <c r="N180" s="7"/>
    </row>
    <row r="181" spans="1:14" ht="45" customHeight="1" thickBot="1" x14ac:dyDescent="0.35">
      <c r="A181" s="459"/>
      <c r="B181" s="478"/>
      <c r="C181" s="200">
        <f t="shared" si="45"/>
        <v>3</v>
      </c>
      <c r="D181" s="95" t="s">
        <v>283</v>
      </c>
      <c r="E181" s="338"/>
      <c r="F181" s="844" t="s">
        <v>284</v>
      </c>
      <c r="G181" s="292"/>
      <c r="H181" s="293"/>
      <c r="I181" s="254"/>
      <c r="J181" s="254"/>
      <c r="K181" s="768"/>
      <c r="L181" s="664">
        <v>10</v>
      </c>
      <c r="M181" s="351">
        <f t="shared" si="44"/>
        <v>0</v>
      </c>
      <c r="N181" s="7"/>
    </row>
    <row r="182" spans="1:14" ht="39.75" customHeight="1" thickBot="1" x14ac:dyDescent="0.35">
      <c r="A182" s="459"/>
      <c r="B182" s="478"/>
      <c r="C182" s="200">
        <f t="shared" si="45"/>
        <v>4</v>
      </c>
      <c r="D182" s="95" t="s">
        <v>285</v>
      </c>
      <c r="E182" s="338"/>
      <c r="F182" s="844">
        <f t="shared" ref="F182:F186" si="46">+L182/(SUM($L$179:$L$185))</f>
        <v>0.1</v>
      </c>
      <c r="G182" s="339"/>
      <c r="H182" s="293"/>
      <c r="I182" s="254"/>
      <c r="J182" s="254"/>
      <c r="K182" s="768"/>
      <c r="L182" s="664">
        <v>10</v>
      </c>
      <c r="M182" s="351">
        <f t="shared" si="44"/>
        <v>0</v>
      </c>
      <c r="N182" s="7"/>
    </row>
    <row r="183" spans="1:14" ht="30.05" customHeight="1" thickBot="1" x14ac:dyDescent="0.35">
      <c r="A183" s="460"/>
      <c r="B183" s="479"/>
      <c r="C183" s="203">
        <f t="shared" si="45"/>
        <v>5</v>
      </c>
      <c r="D183" s="109" t="s">
        <v>286</v>
      </c>
      <c r="E183" s="340"/>
      <c r="F183" s="842">
        <f t="shared" si="46"/>
        <v>0.1</v>
      </c>
      <c r="G183" s="341"/>
      <c r="H183" s="303"/>
      <c r="I183" s="342"/>
      <c r="J183" s="342"/>
      <c r="K183" s="847"/>
      <c r="L183" s="773">
        <v>10</v>
      </c>
      <c r="M183" s="351">
        <f t="shared" si="44"/>
        <v>0</v>
      </c>
      <c r="N183" s="7"/>
    </row>
    <row r="184" spans="1:14" ht="68.3" customHeight="1" thickBot="1" x14ac:dyDescent="0.35">
      <c r="A184" s="480"/>
      <c r="B184" s="481" t="s">
        <v>287</v>
      </c>
      <c r="C184" s="343">
        <f t="shared" si="45"/>
        <v>6</v>
      </c>
      <c r="D184" s="344" t="s">
        <v>288</v>
      </c>
      <c r="E184" s="345"/>
      <c r="F184" s="843">
        <f t="shared" si="46"/>
        <v>0.25</v>
      </c>
      <c r="G184" s="346"/>
      <c r="H184" s="155"/>
      <c r="I184" s="347"/>
      <c r="J184" s="347"/>
      <c r="K184" s="848"/>
      <c r="L184" s="850">
        <v>25</v>
      </c>
      <c r="M184" s="351">
        <f t="shared" si="44"/>
        <v>0</v>
      </c>
      <c r="N184" s="8"/>
    </row>
    <row r="185" spans="1:14" ht="46.55" customHeight="1" thickBot="1" x14ac:dyDescent="0.35">
      <c r="A185" s="460"/>
      <c r="B185" s="479"/>
      <c r="C185" s="203">
        <f t="shared" si="45"/>
        <v>7</v>
      </c>
      <c r="D185" s="99" t="s">
        <v>289</v>
      </c>
      <c r="E185" s="340"/>
      <c r="F185" s="845">
        <f t="shared" si="46"/>
        <v>0.25</v>
      </c>
      <c r="G185" s="217"/>
      <c r="H185" s="150"/>
      <c r="I185" s="215"/>
      <c r="J185" s="348" t="s">
        <v>290</v>
      </c>
      <c r="K185" s="745"/>
      <c r="L185" s="851">
        <v>25</v>
      </c>
      <c r="M185" s="351">
        <f t="shared" si="44"/>
        <v>0</v>
      </c>
      <c r="N185" s="8"/>
    </row>
    <row r="186" spans="1:14" ht="21.05" hidden="1" customHeight="1" x14ac:dyDescent="0.5">
      <c r="A186" s="38"/>
      <c r="B186" s="220"/>
      <c r="C186" s="221"/>
      <c r="D186" s="327"/>
      <c r="E186" s="349"/>
      <c r="F186" s="350">
        <f t="shared" si="46"/>
        <v>1</v>
      </c>
      <c r="G186" s="41"/>
      <c r="H186" s="41"/>
      <c r="I186" s="6"/>
      <c r="J186" s="6"/>
      <c r="K186" s="615"/>
      <c r="L186" s="852">
        <f t="shared" ref="L186:M186" si="47">+SUM(L179:L185)</f>
        <v>100</v>
      </c>
      <c r="M186" s="812">
        <f t="shared" si="47"/>
        <v>0</v>
      </c>
      <c r="N186" s="7"/>
    </row>
    <row r="187" spans="1:14" ht="31.6" customHeight="1" thickBot="1" x14ac:dyDescent="0.4">
      <c r="A187" s="38"/>
      <c r="B187" s="226"/>
      <c r="C187" s="227"/>
      <c r="D187" s="228" t="s">
        <v>291</v>
      </c>
      <c r="E187" s="548">
        <f>+M186/L186*L187</f>
        <v>0</v>
      </c>
      <c r="F187" s="46" t="s">
        <v>30</v>
      </c>
      <c r="G187" s="41"/>
      <c r="H187" s="41"/>
      <c r="I187" s="6"/>
      <c r="J187" s="6"/>
      <c r="K187" s="615"/>
      <c r="L187" s="766">
        <v>10</v>
      </c>
      <c r="M187" s="615"/>
      <c r="N187" s="7"/>
    </row>
    <row r="188" spans="1:14" ht="21.05" customHeight="1" thickBot="1" x14ac:dyDescent="0.4">
      <c r="A188" s="22"/>
      <c r="B188" s="230"/>
      <c r="C188" s="231"/>
      <c r="D188" s="49" t="s">
        <v>31</v>
      </c>
      <c r="E188" s="232">
        <f>+M186/L186</f>
        <v>0</v>
      </c>
      <c r="F188" s="25"/>
      <c r="G188" s="52"/>
      <c r="H188" s="52"/>
      <c r="I188" s="352"/>
      <c r="J188" s="352"/>
      <c r="K188" s="353"/>
      <c r="L188" s="6"/>
      <c r="M188" s="6"/>
      <c r="N188" s="8"/>
    </row>
    <row r="189" spans="1:14" ht="21.05" customHeight="1" x14ac:dyDescent="0.35">
      <c r="A189" s="354"/>
      <c r="B189" s="226"/>
      <c r="C189" s="227"/>
      <c r="D189" s="45"/>
      <c r="E189" s="355"/>
      <c r="F189" s="58"/>
      <c r="G189" s="41"/>
      <c r="H189" s="41"/>
      <c r="I189" s="6"/>
      <c r="J189" s="6"/>
      <c r="K189" s="6"/>
      <c r="L189" s="6"/>
      <c r="M189" s="6"/>
      <c r="N189" s="8"/>
    </row>
    <row r="190" spans="1:14" ht="21.05" customHeight="1" x14ac:dyDescent="0.35">
      <c r="A190" s="356"/>
      <c r="B190" s="226"/>
      <c r="C190" s="227"/>
      <c r="D190" s="45"/>
      <c r="E190" s="237"/>
      <c r="F190" s="58"/>
      <c r="G190" s="41"/>
      <c r="H190" s="41"/>
      <c r="I190" s="6"/>
      <c r="J190" s="6"/>
      <c r="K190" s="6"/>
      <c r="L190" s="6"/>
      <c r="M190" s="6"/>
      <c r="N190" s="8"/>
    </row>
    <row r="191" spans="1:14" ht="10.55" customHeight="1" thickBot="1" x14ac:dyDescent="0.4">
      <c r="A191" s="32"/>
      <c r="B191" s="239"/>
      <c r="C191" s="61"/>
      <c r="D191" s="60"/>
      <c r="E191" s="32"/>
      <c r="F191" s="240"/>
      <c r="G191" s="62"/>
      <c r="H191" s="62"/>
      <c r="I191" s="32"/>
      <c r="J191" s="32"/>
      <c r="K191" s="32"/>
      <c r="L191" s="6"/>
      <c r="M191" s="6"/>
      <c r="N191" s="8"/>
    </row>
    <row r="192" spans="1:14" ht="36" customHeight="1" thickBot="1" x14ac:dyDescent="0.35">
      <c r="A192" s="864" t="s">
        <v>292</v>
      </c>
      <c r="B192" s="613"/>
      <c r="C192" s="613"/>
      <c r="D192" s="613"/>
      <c r="E192" s="613"/>
      <c r="F192" s="613"/>
      <c r="G192" s="613"/>
      <c r="H192" s="613"/>
      <c r="I192" s="613"/>
      <c r="J192" s="613"/>
      <c r="K192" s="614"/>
      <c r="L192" s="357"/>
      <c r="M192" s="357"/>
      <c r="N192" s="7"/>
    </row>
    <row r="193" spans="1:14" ht="44.9" customHeight="1" thickBot="1" x14ac:dyDescent="0.35">
      <c r="A193" s="865" t="s">
        <v>293</v>
      </c>
      <c r="B193" s="866"/>
      <c r="C193" s="866"/>
      <c r="D193" s="866"/>
      <c r="E193" s="866"/>
      <c r="F193" s="866"/>
      <c r="G193" s="866"/>
      <c r="H193" s="866"/>
      <c r="I193" s="866"/>
      <c r="J193" s="866"/>
      <c r="K193" s="867"/>
      <c r="L193" s="244"/>
      <c r="M193" s="244"/>
      <c r="N193" s="7"/>
    </row>
    <row r="194" spans="1:14" ht="24.4" thickBot="1" x14ac:dyDescent="0.35">
      <c r="A194" s="859"/>
      <c r="B194" s="860"/>
      <c r="C194" s="861"/>
      <c r="D194" s="860"/>
      <c r="E194" s="860"/>
      <c r="F194" s="862"/>
      <c r="G194" s="861"/>
      <c r="H194" s="861"/>
      <c r="I194" s="861"/>
      <c r="J194" s="861"/>
      <c r="K194" s="863"/>
      <c r="L194" s="7"/>
      <c r="M194" s="358"/>
      <c r="N194" s="7"/>
    </row>
    <row r="195" spans="1:14" ht="24.4" thickBot="1" x14ac:dyDescent="0.35">
      <c r="A195" s="872" t="s">
        <v>11</v>
      </c>
      <c r="B195" s="873"/>
      <c r="C195" s="873"/>
      <c r="D195" s="874"/>
      <c r="E195" s="868" t="s">
        <v>12</v>
      </c>
      <c r="F195" s="869" t="s">
        <v>13</v>
      </c>
      <c r="G195" s="870" t="s">
        <v>14</v>
      </c>
      <c r="H195" s="870" t="s">
        <v>15</v>
      </c>
      <c r="I195" s="870" t="s">
        <v>16</v>
      </c>
      <c r="J195" s="870" t="s">
        <v>17</v>
      </c>
      <c r="K195" s="871" t="s">
        <v>18</v>
      </c>
      <c r="L195" s="661" t="s">
        <v>19</v>
      </c>
      <c r="M195" s="849" t="s">
        <v>20</v>
      </c>
      <c r="N195" s="7"/>
    </row>
    <row r="196" spans="1:14" ht="30.05" customHeight="1" thickBot="1" x14ac:dyDescent="0.35">
      <c r="A196" s="468"/>
      <c r="B196" s="469" t="s">
        <v>294</v>
      </c>
      <c r="C196" s="359">
        <v>1</v>
      </c>
      <c r="D196" s="103" t="s">
        <v>295</v>
      </c>
      <c r="E196" s="145"/>
      <c r="F196" s="360">
        <f t="shared" ref="F196:F210" si="48">+L196/(SUM($L$196:$L$210))</f>
        <v>0.05</v>
      </c>
      <c r="G196" s="288"/>
      <c r="H196" s="288"/>
      <c r="I196" s="216" t="s">
        <v>296</v>
      </c>
      <c r="J196" s="211"/>
      <c r="K196" s="216"/>
      <c r="L196" s="854">
        <v>10</v>
      </c>
      <c r="M196" s="351">
        <f t="shared" ref="M196:M210" si="49">IF(ISNUMBER(SEARCH("Yes",E196)),L196,0)</f>
        <v>0</v>
      </c>
      <c r="N196" s="7"/>
    </row>
    <row r="197" spans="1:14" ht="29.25" customHeight="1" x14ac:dyDescent="0.3">
      <c r="A197" s="462"/>
      <c r="B197" s="470"/>
      <c r="C197" s="361">
        <f t="shared" ref="C197:C210" si="50">+C196+1</f>
        <v>2</v>
      </c>
      <c r="D197" s="95" t="s">
        <v>297</v>
      </c>
      <c r="E197" s="151"/>
      <c r="F197" s="362">
        <f t="shared" si="48"/>
        <v>0.1</v>
      </c>
      <c r="G197" s="293"/>
      <c r="H197" s="293"/>
      <c r="I197" s="363" t="s">
        <v>298</v>
      </c>
      <c r="J197" s="213"/>
      <c r="K197" s="744"/>
      <c r="L197" s="855">
        <v>20</v>
      </c>
      <c r="M197" s="351">
        <f t="shared" si="49"/>
        <v>0</v>
      </c>
      <c r="N197" s="7"/>
    </row>
    <row r="198" spans="1:14" ht="30.05" customHeight="1" x14ac:dyDescent="0.3">
      <c r="A198" s="462"/>
      <c r="B198" s="470"/>
      <c r="C198" s="361">
        <f t="shared" si="50"/>
        <v>3</v>
      </c>
      <c r="D198" s="95" t="s">
        <v>299</v>
      </c>
      <c r="E198" s="151"/>
      <c r="F198" s="362">
        <f t="shared" si="48"/>
        <v>0.1</v>
      </c>
      <c r="G198" s="292"/>
      <c r="H198" s="293"/>
      <c r="I198" s="363" t="s">
        <v>298</v>
      </c>
      <c r="J198" s="213"/>
      <c r="K198" s="744"/>
      <c r="L198" s="855">
        <v>20</v>
      </c>
      <c r="M198" s="351">
        <f t="shared" si="49"/>
        <v>0</v>
      </c>
      <c r="N198" s="7"/>
    </row>
    <row r="199" spans="1:14" ht="30.05" customHeight="1" x14ac:dyDescent="0.3">
      <c r="A199" s="462"/>
      <c r="B199" s="470"/>
      <c r="C199" s="361">
        <f t="shared" si="50"/>
        <v>4</v>
      </c>
      <c r="D199" s="95" t="s">
        <v>300</v>
      </c>
      <c r="E199" s="151"/>
      <c r="F199" s="362">
        <f t="shared" si="48"/>
        <v>0.1</v>
      </c>
      <c r="G199" s="292"/>
      <c r="H199" s="293"/>
      <c r="I199" s="363" t="s">
        <v>301</v>
      </c>
      <c r="J199" s="213"/>
      <c r="K199" s="744"/>
      <c r="L199" s="855">
        <v>20</v>
      </c>
      <c r="M199" s="351">
        <f t="shared" si="49"/>
        <v>0</v>
      </c>
      <c r="N199" s="8"/>
    </row>
    <row r="200" spans="1:14" ht="30.05" customHeight="1" x14ac:dyDescent="0.3">
      <c r="A200" s="462"/>
      <c r="B200" s="470"/>
      <c r="C200" s="361">
        <f t="shared" si="50"/>
        <v>5</v>
      </c>
      <c r="D200" s="95" t="s">
        <v>302</v>
      </c>
      <c r="E200" s="151"/>
      <c r="F200" s="362">
        <f t="shared" si="48"/>
        <v>0.1</v>
      </c>
      <c r="G200" s="292"/>
      <c r="H200" s="293"/>
      <c r="I200" s="363" t="s">
        <v>303</v>
      </c>
      <c r="J200" s="213"/>
      <c r="K200" s="744"/>
      <c r="L200" s="855">
        <v>20</v>
      </c>
      <c r="M200" s="351">
        <f t="shared" si="49"/>
        <v>0</v>
      </c>
      <c r="N200" s="8"/>
    </row>
    <row r="201" spans="1:14" ht="30.05" customHeight="1" x14ac:dyDescent="0.3">
      <c r="A201" s="463"/>
      <c r="B201" s="474"/>
      <c r="C201" s="364">
        <f t="shared" si="50"/>
        <v>6</v>
      </c>
      <c r="D201" s="113" t="s">
        <v>304</v>
      </c>
      <c r="E201" s="162"/>
      <c r="F201" s="365">
        <f t="shared" si="48"/>
        <v>0.1</v>
      </c>
      <c r="G201" s="366"/>
      <c r="H201" s="366"/>
      <c r="I201" s="348" t="s">
        <v>305</v>
      </c>
      <c r="J201" s="215"/>
      <c r="K201" s="745"/>
      <c r="L201" s="856">
        <v>20</v>
      </c>
      <c r="M201" s="351">
        <f t="shared" si="49"/>
        <v>0</v>
      </c>
      <c r="N201" s="8"/>
    </row>
    <row r="202" spans="1:14" ht="61.5" customHeight="1" x14ac:dyDescent="0.3">
      <c r="A202" s="527"/>
      <c r="B202" s="469" t="s">
        <v>306</v>
      </c>
      <c r="C202" s="367">
        <f t="shared" si="50"/>
        <v>7</v>
      </c>
      <c r="D202" s="368" t="s">
        <v>307</v>
      </c>
      <c r="E202" s="145"/>
      <c r="F202" s="360">
        <f t="shared" si="48"/>
        <v>0.05</v>
      </c>
      <c r="G202" s="369"/>
      <c r="H202" s="369"/>
      <c r="I202" s="216" t="s">
        <v>308</v>
      </c>
      <c r="J202" s="211"/>
      <c r="K202" s="216"/>
      <c r="L202" s="854">
        <v>10</v>
      </c>
      <c r="M202" s="351">
        <f t="shared" si="49"/>
        <v>0</v>
      </c>
      <c r="N202" s="8"/>
    </row>
    <row r="203" spans="1:14" ht="107.35" customHeight="1" x14ac:dyDescent="0.3">
      <c r="A203" s="528"/>
      <c r="B203" s="470"/>
      <c r="C203" s="361">
        <f t="shared" si="50"/>
        <v>8</v>
      </c>
      <c r="D203" s="370" t="s">
        <v>309</v>
      </c>
      <c r="E203" s="151"/>
      <c r="F203" s="362">
        <f t="shared" si="48"/>
        <v>0.05</v>
      </c>
      <c r="G203" s="293"/>
      <c r="H203" s="293"/>
      <c r="I203" s="363" t="s">
        <v>310</v>
      </c>
      <c r="J203" s="371"/>
      <c r="K203" s="744" t="s">
        <v>311</v>
      </c>
      <c r="L203" s="855">
        <v>10</v>
      </c>
      <c r="M203" s="351">
        <f t="shared" si="49"/>
        <v>0</v>
      </c>
      <c r="N203" s="8"/>
    </row>
    <row r="204" spans="1:14" ht="107.35" customHeight="1" x14ac:dyDescent="0.3">
      <c r="A204" s="529"/>
      <c r="B204" s="471"/>
      <c r="C204" s="372">
        <f t="shared" si="50"/>
        <v>9</v>
      </c>
      <c r="D204" s="99" t="s">
        <v>312</v>
      </c>
      <c r="E204" s="162"/>
      <c r="F204" s="365">
        <f t="shared" si="48"/>
        <v>0.05</v>
      </c>
      <c r="G204" s="366"/>
      <c r="H204" s="366"/>
      <c r="I204" s="348" t="s">
        <v>313</v>
      </c>
      <c r="J204" s="215"/>
      <c r="K204" s="745" t="s">
        <v>314</v>
      </c>
      <c r="L204" s="878">
        <v>10</v>
      </c>
      <c r="M204" s="351">
        <f t="shared" si="49"/>
        <v>0</v>
      </c>
      <c r="N204" s="8"/>
    </row>
    <row r="205" spans="1:14" ht="34.5" customHeight="1" x14ac:dyDescent="0.3">
      <c r="A205" s="530"/>
      <c r="B205" s="472" t="s">
        <v>315</v>
      </c>
      <c r="C205" s="359">
        <f t="shared" si="50"/>
        <v>10</v>
      </c>
      <c r="D205" s="103" t="s">
        <v>316</v>
      </c>
      <c r="E205" s="145"/>
      <c r="F205" s="360">
        <f t="shared" si="48"/>
        <v>0.05</v>
      </c>
      <c r="G205" s="288"/>
      <c r="H205" s="288"/>
      <c r="I205" s="216" t="s">
        <v>317</v>
      </c>
      <c r="J205" s="211"/>
      <c r="K205" s="216"/>
      <c r="L205" s="879">
        <v>10</v>
      </c>
      <c r="M205" s="351">
        <f t="shared" si="49"/>
        <v>0</v>
      </c>
      <c r="N205" s="8"/>
    </row>
    <row r="206" spans="1:14" ht="34.5" customHeight="1" x14ac:dyDescent="0.3">
      <c r="A206" s="470"/>
      <c r="B206" s="465"/>
      <c r="C206" s="361">
        <f t="shared" si="50"/>
        <v>11</v>
      </c>
      <c r="D206" s="95" t="s">
        <v>318</v>
      </c>
      <c r="E206" s="151"/>
      <c r="F206" s="362">
        <f t="shared" si="48"/>
        <v>0.05</v>
      </c>
      <c r="G206" s="293"/>
      <c r="H206" s="293"/>
      <c r="I206" s="363" t="s">
        <v>317</v>
      </c>
      <c r="J206" s="213"/>
      <c r="K206" s="744"/>
      <c r="L206" s="880">
        <v>10</v>
      </c>
      <c r="M206" s="351">
        <f t="shared" si="49"/>
        <v>0</v>
      </c>
      <c r="N206" s="7"/>
    </row>
    <row r="207" spans="1:14" ht="54" customHeight="1" x14ac:dyDescent="0.3">
      <c r="A207" s="471"/>
      <c r="B207" s="466"/>
      <c r="C207" s="364">
        <f t="shared" si="50"/>
        <v>12</v>
      </c>
      <c r="D207" s="109" t="s">
        <v>319</v>
      </c>
      <c r="E207" s="162"/>
      <c r="F207" s="365">
        <f t="shared" si="48"/>
        <v>0.05</v>
      </c>
      <c r="G207" s="373"/>
      <c r="H207" s="303"/>
      <c r="I207" s="374" t="s">
        <v>296</v>
      </c>
      <c r="J207" s="375"/>
      <c r="K207" s="853"/>
      <c r="L207" s="881">
        <v>10</v>
      </c>
      <c r="M207" s="351">
        <f t="shared" si="49"/>
        <v>0</v>
      </c>
      <c r="N207" s="7"/>
    </row>
    <row r="208" spans="1:14" ht="54" customHeight="1" x14ac:dyDescent="0.3">
      <c r="A208" s="468"/>
      <c r="B208" s="473" t="s">
        <v>320</v>
      </c>
      <c r="C208" s="376">
        <f t="shared" si="50"/>
        <v>13</v>
      </c>
      <c r="D208" s="344" t="s">
        <v>321</v>
      </c>
      <c r="E208" s="377"/>
      <c r="F208" s="378">
        <f t="shared" si="48"/>
        <v>0.05</v>
      </c>
      <c r="G208" s="379"/>
      <c r="H208" s="380"/>
      <c r="I208" s="381" t="s">
        <v>303</v>
      </c>
      <c r="J208" s="347"/>
      <c r="K208" s="848"/>
      <c r="L208" s="882">
        <v>10</v>
      </c>
      <c r="M208" s="351">
        <f t="shared" si="49"/>
        <v>0</v>
      </c>
      <c r="N208" s="8"/>
    </row>
    <row r="209" spans="1:14" ht="54" customHeight="1" x14ac:dyDescent="0.3">
      <c r="A209" s="462"/>
      <c r="B209" s="470"/>
      <c r="C209" s="361">
        <f t="shared" si="50"/>
        <v>14</v>
      </c>
      <c r="D209" s="95" t="s">
        <v>322</v>
      </c>
      <c r="E209" s="151"/>
      <c r="F209" s="362">
        <f t="shared" si="48"/>
        <v>0.05</v>
      </c>
      <c r="G209" s="382"/>
      <c r="H209" s="293"/>
      <c r="I209" s="363" t="s">
        <v>310</v>
      </c>
      <c r="J209" s="213"/>
      <c r="K209" s="744"/>
      <c r="L209" s="880">
        <v>10</v>
      </c>
      <c r="M209" s="351">
        <f t="shared" si="49"/>
        <v>0</v>
      </c>
      <c r="N209" s="8"/>
    </row>
    <row r="210" spans="1:14" ht="54" customHeight="1" thickBot="1" x14ac:dyDescent="0.35">
      <c r="A210" s="463"/>
      <c r="B210" s="474"/>
      <c r="C210" s="364">
        <f t="shared" si="50"/>
        <v>15</v>
      </c>
      <c r="D210" s="99" t="s">
        <v>323</v>
      </c>
      <c r="E210" s="162"/>
      <c r="F210" s="365">
        <f t="shared" si="48"/>
        <v>0.05</v>
      </c>
      <c r="G210" s="373"/>
      <c r="H210" s="303"/>
      <c r="I210" s="348" t="s">
        <v>317</v>
      </c>
      <c r="J210" s="215"/>
      <c r="K210" s="745"/>
      <c r="L210" s="878">
        <v>10</v>
      </c>
      <c r="M210" s="351">
        <f t="shared" si="49"/>
        <v>0</v>
      </c>
      <c r="N210" s="8"/>
    </row>
    <row r="211" spans="1:14" ht="18" hidden="1" customHeight="1" x14ac:dyDescent="0.5">
      <c r="A211" s="27"/>
      <c r="B211" s="220"/>
      <c r="C211" s="383"/>
      <c r="D211" s="228" t="s">
        <v>324</v>
      </c>
      <c r="E211" s="8"/>
      <c r="F211" s="384">
        <f>+SUM(M196:M210)</f>
        <v>0</v>
      </c>
      <c r="G211" s="41"/>
      <c r="H211" s="41"/>
      <c r="I211" s="6"/>
      <c r="J211" s="6"/>
      <c r="K211" s="615"/>
      <c r="L211" s="857">
        <f t="shared" ref="L211:M211" si="51">+SUM(L196:L210)</f>
        <v>200</v>
      </c>
      <c r="M211" s="309">
        <f t="shared" si="51"/>
        <v>0</v>
      </c>
      <c r="N211" s="7"/>
    </row>
    <row r="212" spans="1:14" ht="18" customHeight="1" thickBot="1" x14ac:dyDescent="0.4">
      <c r="A212" s="27"/>
      <c r="B212" s="2"/>
      <c r="C212" s="385"/>
      <c r="D212" s="228" t="s">
        <v>325</v>
      </c>
      <c r="E212" s="548">
        <f>+M211/L211*L212</f>
        <v>0</v>
      </c>
      <c r="F212" s="386"/>
      <c r="G212" s="2"/>
      <c r="H212" s="2"/>
      <c r="I212" s="6"/>
      <c r="J212" s="6"/>
      <c r="K212" s="615"/>
      <c r="L212" s="858">
        <v>10</v>
      </c>
      <c r="M212" s="615"/>
      <c r="N212" s="7"/>
    </row>
    <row r="213" spans="1:14" ht="18" customHeight="1" thickBot="1" x14ac:dyDescent="0.4">
      <c r="A213" s="27"/>
      <c r="B213" s="2"/>
      <c r="C213" s="387"/>
      <c r="D213" s="49" t="s">
        <v>31</v>
      </c>
      <c r="E213" s="388">
        <f>M211/L211</f>
        <v>0</v>
      </c>
      <c r="F213" s="389"/>
      <c r="G213" s="390"/>
      <c r="H213" s="390"/>
      <c r="I213" s="352"/>
      <c r="J213" s="352"/>
      <c r="K213" s="353"/>
      <c r="L213" s="6"/>
      <c r="M213" s="6"/>
      <c r="N213" s="7"/>
    </row>
    <row r="214" spans="1:14" ht="12.75" customHeight="1" x14ac:dyDescent="0.35">
      <c r="A214" s="27"/>
      <c r="B214" s="2"/>
      <c r="C214" s="3"/>
      <c r="D214" s="2"/>
      <c r="E214" s="2"/>
      <c r="F214" s="5"/>
      <c r="G214" s="2"/>
      <c r="H214" s="2"/>
      <c r="I214" s="6"/>
      <c r="J214" s="6"/>
      <c r="K214" s="6"/>
      <c r="L214" s="6"/>
      <c r="M214" s="6"/>
      <c r="N214" s="7"/>
    </row>
    <row r="215" spans="1:14" ht="36.700000000000003" customHeight="1" x14ac:dyDescent="0.3">
      <c r="A215" s="521" t="s">
        <v>326</v>
      </c>
      <c r="B215" s="498"/>
      <c r="C215" s="498"/>
      <c r="D215" s="498"/>
      <c r="E215" s="498"/>
      <c r="F215" s="498"/>
      <c r="G215" s="498"/>
      <c r="H215" s="498"/>
      <c r="I215" s="498"/>
      <c r="J215" s="498"/>
      <c r="K215" s="522"/>
      <c r="L215" s="6"/>
      <c r="M215" s="6"/>
      <c r="N215" s="7"/>
    </row>
    <row r="216" spans="1:14" ht="9.4499999999999993" customHeight="1" thickBot="1" x14ac:dyDescent="0.55000000000000004">
      <c r="A216" s="27"/>
      <c r="B216" s="2"/>
      <c r="C216" s="3"/>
      <c r="D216" s="391"/>
      <c r="E216" s="391"/>
      <c r="F216" s="392"/>
      <c r="G216" s="391"/>
      <c r="H216" s="391"/>
      <c r="I216" s="7"/>
      <c r="J216" s="7"/>
      <c r="K216" s="7"/>
      <c r="L216" s="7"/>
      <c r="M216" s="7"/>
      <c r="N216" s="7"/>
    </row>
    <row r="217" spans="1:14" ht="48.2" thickBot="1" x14ac:dyDescent="0.35">
      <c r="A217" s="27"/>
      <c r="B217" s="2"/>
      <c r="C217" s="393"/>
      <c r="D217" s="393"/>
      <c r="E217" s="394" t="s">
        <v>327</v>
      </c>
      <c r="F217" s="395" t="s">
        <v>328</v>
      </c>
      <c r="G217" s="396" t="s">
        <v>329</v>
      </c>
      <c r="H217" s="6"/>
      <c r="I217" s="7"/>
      <c r="J217" s="7"/>
      <c r="K217" s="7"/>
      <c r="L217" s="6"/>
      <c r="M217" s="7"/>
      <c r="N217" s="7"/>
    </row>
    <row r="218" spans="1:14" ht="18.3" x14ac:dyDescent="0.3">
      <c r="A218" s="27"/>
      <c r="B218" s="2"/>
      <c r="C218" s="4"/>
      <c r="D218" s="4"/>
      <c r="E218" s="397">
        <f>+L24</f>
        <v>10</v>
      </c>
      <c r="F218" s="543">
        <f>+E24</f>
        <v>0</v>
      </c>
      <c r="G218" s="222" t="s">
        <v>330</v>
      </c>
      <c r="H218" s="222"/>
      <c r="I218" s="7"/>
      <c r="J218" s="7"/>
      <c r="K218" s="7"/>
      <c r="L218" s="6"/>
      <c r="M218" s="7"/>
      <c r="N218" s="7"/>
    </row>
    <row r="219" spans="1:14" ht="18.3" x14ac:dyDescent="0.3">
      <c r="A219" s="27"/>
      <c r="B219" s="2"/>
      <c r="C219" s="4"/>
      <c r="D219" s="4"/>
      <c r="E219" s="398">
        <f>+(L53+L67+L83+L99+L124)</f>
        <v>50</v>
      </c>
      <c r="F219" s="544">
        <f>+(E53+E67+E83+E99+E124)</f>
        <v>0</v>
      </c>
      <c r="G219" s="222" t="s">
        <v>331</v>
      </c>
      <c r="H219" s="222"/>
      <c r="I219" s="7"/>
      <c r="J219" s="7"/>
      <c r="K219" s="7"/>
      <c r="L219" s="6"/>
      <c r="M219" s="7"/>
      <c r="N219" s="7"/>
    </row>
    <row r="220" spans="1:14" ht="36.549999999999997" x14ac:dyDescent="0.3">
      <c r="A220" s="27"/>
      <c r="B220" s="2"/>
      <c r="C220" s="4"/>
      <c r="D220" s="4"/>
      <c r="E220" s="398">
        <f>+(L172+L153+L140)</f>
        <v>30</v>
      </c>
      <c r="F220" s="544">
        <f>+(E172+E153+E140)</f>
        <v>0</v>
      </c>
      <c r="G220" s="222" t="s">
        <v>332</v>
      </c>
      <c r="H220" s="222"/>
      <c r="I220" s="7"/>
      <c r="J220" s="7"/>
      <c r="K220" s="7"/>
      <c r="L220" s="6"/>
      <c r="M220" s="7"/>
      <c r="N220" s="7"/>
    </row>
    <row r="221" spans="1:14" ht="18.3" x14ac:dyDescent="0.3">
      <c r="A221" s="27"/>
      <c r="B221" s="2"/>
      <c r="C221" s="4"/>
      <c r="D221" s="4"/>
      <c r="E221" s="399">
        <f>+L187</f>
        <v>10</v>
      </c>
      <c r="F221" s="545">
        <f>+E187</f>
        <v>0</v>
      </c>
      <c r="G221" s="222" t="s">
        <v>333</v>
      </c>
      <c r="H221" s="222"/>
      <c r="I221" s="7"/>
      <c r="J221" s="7"/>
      <c r="K221" s="7"/>
      <c r="L221" s="6"/>
      <c r="M221" s="7"/>
      <c r="N221" s="7"/>
    </row>
    <row r="222" spans="1:14" ht="16.5" customHeight="1" x14ac:dyDescent="0.3">
      <c r="A222" s="27"/>
      <c r="B222" s="2"/>
      <c r="C222" s="2"/>
      <c r="D222" s="2"/>
      <c r="E222" s="400"/>
      <c r="F222" s="401"/>
      <c r="G222" s="402"/>
      <c r="H222" s="402"/>
      <c r="I222" s="7"/>
      <c r="J222" s="7"/>
      <c r="K222" s="7"/>
      <c r="L222" s="6"/>
      <c r="M222" s="7"/>
      <c r="N222" s="7"/>
    </row>
    <row r="223" spans="1:14" ht="12.75" customHeight="1" x14ac:dyDescent="0.3">
      <c r="A223" s="27"/>
      <c r="B223" s="2"/>
      <c r="C223" s="2"/>
      <c r="D223" s="2"/>
      <c r="E223" s="400"/>
      <c r="F223" s="401"/>
      <c r="G223" s="402"/>
      <c r="H223" s="402"/>
      <c r="I223" s="7"/>
      <c r="J223" s="7"/>
      <c r="K223" s="7"/>
      <c r="L223" s="6"/>
      <c r="M223" s="7"/>
      <c r="N223" s="7"/>
    </row>
    <row r="224" spans="1:14" ht="21.05" customHeight="1" x14ac:dyDescent="0.3">
      <c r="A224" s="27"/>
      <c r="B224" s="2"/>
      <c r="C224" s="6"/>
      <c r="D224" s="403" t="s">
        <v>334</v>
      </c>
      <c r="E224" s="404">
        <f t="shared" ref="E224:F224" si="52">SUM(E218:E221)</f>
        <v>100</v>
      </c>
      <c r="F224" s="546">
        <f t="shared" si="52"/>
        <v>0</v>
      </c>
      <c r="G224" s="405" t="s">
        <v>335</v>
      </c>
      <c r="H224" s="406"/>
      <c r="I224" s="7"/>
      <c r="J224" s="7"/>
      <c r="K224" s="7"/>
      <c r="L224" s="6"/>
      <c r="M224" s="7"/>
      <c r="N224" s="7"/>
    </row>
    <row r="225" spans="1:14" ht="26.6" x14ac:dyDescent="0.3">
      <c r="A225" s="27"/>
      <c r="B225" s="2"/>
      <c r="C225" s="2"/>
      <c r="D225" s="2"/>
      <c r="E225" s="407">
        <f>+L212</f>
        <v>10</v>
      </c>
      <c r="F225" s="547">
        <f>+E212</f>
        <v>0</v>
      </c>
      <c r="G225" s="408" t="s">
        <v>336</v>
      </c>
      <c r="H225" s="409"/>
      <c r="I225" s="7"/>
      <c r="J225" s="7"/>
      <c r="K225" s="7"/>
      <c r="L225" s="6"/>
      <c r="M225" s="7"/>
      <c r="N225" s="7"/>
    </row>
    <row r="226" spans="1:14" ht="12.75" customHeight="1" x14ac:dyDescent="0.4">
      <c r="A226" s="27"/>
      <c r="B226" s="2"/>
      <c r="C226" s="2"/>
      <c r="D226" s="2"/>
      <c r="E226" s="410"/>
      <c r="F226" s="411"/>
      <c r="G226" s="412"/>
      <c r="H226" s="412"/>
      <c r="I226" s="7"/>
      <c r="J226" s="7"/>
      <c r="K226" s="7"/>
      <c r="L226" s="6"/>
      <c r="M226" s="7"/>
      <c r="N226" s="7"/>
    </row>
    <row r="227" spans="1:14" ht="36" customHeight="1" x14ac:dyDescent="0.4">
      <c r="A227" s="27"/>
      <c r="B227" s="2"/>
      <c r="C227" s="2"/>
      <c r="D227" s="2"/>
      <c r="E227" s="410"/>
      <c r="F227" s="546">
        <f>IF(F224&gt;100,100,F224+F225)</f>
        <v>0</v>
      </c>
      <c r="G227" s="413" t="s">
        <v>337</v>
      </c>
      <c r="H227" s="413"/>
      <c r="I227" s="7"/>
      <c r="J227" s="7"/>
      <c r="K227" s="7"/>
      <c r="L227" s="6"/>
      <c r="M227" s="6"/>
      <c r="N227" s="7"/>
    </row>
    <row r="228" spans="1:14" ht="12.75" customHeight="1" x14ac:dyDescent="0.35">
      <c r="A228" s="27"/>
      <c r="B228" s="2"/>
      <c r="C228" s="3"/>
      <c r="D228" s="2"/>
      <c r="E228" s="2"/>
      <c r="F228" s="5"/>
      <c r="G228" s="2"/>
      <c r="H228" s="2"/>
      <c r="I228" s="6"/>
      <c r="J228" s="6"/>
      <c r="K228" s="6"/>
      <c r="L228" s="6"/>
      <c r="M228" s="6"/>
      <c r="N228" s="7"/>
    </row>
    <row r="229" spans="1:14" ht="12.75" customHeight="1" x14ac:dyDescent="0.35">
      <c r="A229" s="27"/>
      <c r="B229" s="2"/>
      <c r="C229" s="3"/>
      <c r="D229" s="2"/>
      <c r="E229" s="2"/>
      <c r="F229" s="5"/>
      <c r="G229" s="2"/>
      <c r="H229" s="2"/>
      <c r="I229" s="6"/>
      <c r="J229" s="6"/>
      <c r="K229" s="6"/>
      <c r="L229" s="6"/>
      <c r="M229" s="6"/>
      <c r="N229" s="7"/>
    </row>
  </sheetData>
  <mergeCells count="79">
    <mergeCell ref="A215:K215"/>
    <mergeCell ref="A133:A139"/>
    <mergeCell ref="B133:B136"/>
    <mergeCell ref="B138:B139"/>
    <mergeCell ref="A143:K143"/>
    <mergeCell ref="A144:D144"/>
    <mergeCell ref="A156:K156"/>
    <mergeCell ref="A157:D157"/>
    <mergeCell ref="A192:K192"/>
    <mergeCell ref="A193:K193"/>
    <mergeCell ref="A196:A201"/>
    <mergeCell ref="A202:A204"/>
    <mergeCell ref="A205:A207"/>
    <mergeCell ref="A128:K128"/>
    <mergeCell ref="A129:K129"/>
    <mergeCell ref="A131:K131"/>
    <mergeCell ref="A132:D132"/>
    <mergeCell ref="A176:K176"/>
    <mergeCell ref="B168:B170"/>
    <mergeCell ref="A145:A151"/>
    <mergeCell ref="B145:B151"/>
    <mergeCell ref="A158:A162"/>
    <mergeCell ref="B158:B162"/>
    <mergeCell ref="A163:A167"/>
    <mergeCell ref="B163:B167"/>
    <mergeCell ref="A57:D57"/>
    <mergeCell ref="A86:K86"/>
    <mergeCell ref="A87:D87"/>
    <mergeCell ref="A102:K102"/>
    <mergeCell ref="A58:A65"/>
    <mergeCell ref="B58:B60"/>
    <mergeCell ref="B61:B63"/>
    <mergeCell ref="B64:B65"/>
    <mergeCell ref="A70:K70"/>
    <mergeCell ref="A71:D71"/>
    <mergeCell ref="A72:A81"/>
    <mergeCell ref="A35:A51"/>
    <mergeCell ref="B35:B41"/>
    <mergeCell ref="B42:B45"/>
    <mergeCell ref="B46:B50"/>
    <mergeCell ref="A56:K56"/>
    <mergeCell ref="A29:K29"/>
    <mergeCell ref="A31:K31"/>
    <mergeCell ref="A32:D32"/>
    <mergeCell ref="B33:B34"/>
    <mergeCell ref="A33:A34"/>
    <mergeCell ref="C17:D17"/>
    <mergeCell ref="A18:A22"/>
    <mergeCell ref="B18:B22"/>
    <mergeCell ref="A28:K28"/>
    <mergeCell ref="A2:G2"/>
    <mergeCell ref="H2:K12"/>
    <mergeCell ref="A15:K15"/>
    <mergeCell ref="A16:K16"/>
    <mergeCell ref="A208:A210"/>
    <mergeCell ref="B202:B204"/>
    <mergeCell ref="B205:B207"/>
    <mergeCell ref="B208:B210"/>
    <mergeCell ref="A168:A170"/>
    <mergeCell ref="A179:A183"/>
    <mergeCell ref="B179:B183"/>
    <mergeCell ref="A184:A185"/>
    <mergeCell ref="B184:B185"/>
    <mergeCell ref="B196:B201"/>
    <mergeCell ref="A177:K177"/>
    <mergeCell ref="A195:D195"/>
    <mergeCell ref="A178:D178"/>
    <mergeCell ref="B107:B111"/>
    <mergeCell ref="B112:B116"/>
    <mergeCell ref="B72:B74"/>
    <mergeCell ref="B75:B81"/>
    <mergeCell ref="A88:A97"/>
    <mergeCell ref="B88:B94"/>
    <mergeCell ref="B95:B97"/>
    <mergeCell ref="A104:A122"/>
    <mergeCell ref="B104:B106"/>
    <mergeCell ref="B117:B118"/>
    <mergeCell ref="B119:B122"/>
    <mergeCell ref="A103:D103"/>
  </mergeCells>
  <conditionalFormatting sqref="G19:G21">
    <cfRule type="expression" dxfId="20" priority="54">
      <formula>L19="No"</formula>
    </cfRule>
  </conditionalFormatting>
  <conditionalFormatting sqref="G22 G158:H168 H169:H170">
    <cfRule type="expression" dxfId="19" priority="52">
      <formula>F22="No"</formula>
    </cfRule>
  </conditionalFormatting>
  <conditionalFormatting sqref="G60:G62 G96 G109">
    <cfRule type="expression" dxfId="18" priority="4">
      <formula>E60="No"</formula>
    </cfRule>
  </conditionalFormatting>
  <conditionalFormatting sqref="G104:G108">
    <cfRule type="expression" dxfId="17" priority="5">
      <formula>#REF!="No"</formula>
    </cfRule>
  </conditionalFormatting>
  <conditionalFormatting sqref="G133 G138">
    <cfRule type="expression" dxfId="16" priority="59">
      <formula>#REF!="No"</formula>
    </cfRule>
  </conditionalFormatting>
  <conditionalFormatting sqref="G118:H122 H119:K122 I139:K139">
    <cfRule type="expression" dxfId="15" priority="6">
      <formula>#REF!="No"</formula>
    </cfRule>
  </conditionalFormatting>
  <conditionalFormatting sqref="G185:K185">
    <cfRule type="expression" dxfId="14" priority="39">
      <formula>#REF!="No"</formula>
    </cfRule>
  </conditionalFormatting>
  <conditionalFormatting sqref="H58:H64 H113:H116">
    <cfRule type="expression" dxfId="13" priority="13">
      <formula>#REF!="No"</formula>
    </cfRule>
  </conditionalFormatting>
  <conditionalFormatting sqref="H94">
    <cfRule type="expression" dxfId="12" priority="56">
      <formula>L21="No"</formula>
    </cfRule>
  </conditionalFormatting>
  <conditionalFormatting sqref="H104:H111">
    <cfRule type="expression" dxfId="11" priority="15">
      <formula>#REF!="No"</formula>
    </cfRule>
  </conditionalFormatting>
  <conditionalFormatting sqref="H133:H142 G134:G142 G145:H155 I150:J151 J160 J163:K170 G179:H183 G196:H210">
    <cfRule type="expression" dxfId="10" priority="2">
      <formula>F133="No"</formula>
    </cfRule>
  </conditionalFormatting>
  <conditionalFormatting sqref="H33:K55 G35:G55 G58:G59 G63:G69 G72:G77 H72:K85 G79:G85 G88:H91 G92:G95 H92:H101 G97:G101 I104:K122 G110:G116 I196:K206 I208:K210">
    <cfRule type="expression" dxfId="9" priority="3">
      <formula>#REF!="No"</formula>
    </cfRule>
  </conditionalFormatting>
  <conditionalFormatting sqref="I58:K69 I88:K101">
    <cfRule type="expression" dxfId="8" priority="7">
      <formula>#REF!="No"</formula>
    </cfRule>
  </conditionalFormatting>
  <conditionalFormatting sqref="I207:K207">
    <cfRule type="expression" dxfId="7" priority="30">
      <formula>G207="No"</formula>
    </cfRule>
  </conditionalFormatting>
  <conditionalFormatting sqref="J19:J22 H65:H69 H18:I22 K18:K22">
    <cfRule type="expression" dxfId="6" priority="55">
      <formula>L18="No"</formula>
    </cfRule>
  </conditionalFormatting>
  <conditionalFormatting sqref="J18">
    <cfRule type="expression" dxfId="5" priority="1">
      <formula>L18="No"</formula>
    </cfRule>
  </conditionalFormatting>
  <conditionalFormatting sqref="K151">
    <cfRule type="expression" dxfId="4" priority="11">
      <formula>#REF!="No"</formula>
    </cfRule>
  </conditionalFormatting>
  <conditionalFormatting sqref="M18:M22">
    <cfRule type="expression" dxfId="3" priority="53">
      <formula>E18="No"</formula>
    </cfRule>
  </conditionalFormatting>
  <conditionalFormatting sqref="M35:M51 M58:M65 M72:M81 M104:M122 M133:M136 M145:M151 M158:M170 M179:M185 M196:M210">
    <cfRule type="expression" dxfId="2" priority="8">
      <formula>E35="No"</formula>
    </cfRule>
  </conditionalFormatting>
  <conditionalFormatting sqref="M88:M97">
    <cfRule type="expression" dxfId="1" priority="12">
      <formula>E88="No"</formula>
    </cfRule>
  </conditionalFormatting>
  <conditionalFormatting sqref="G170">
    <cfRule type="expression" dxfId="0" priority="61">
      <formula>F169="No"</formula>
    </cfRule>
  </conditionalFormatting>
  <dataValidations count="3">
    <dataValidation type="list" allowBlank="1" showErrorMessage="1" sqref="E34:E45 E48 E50:E52 E55 E63:E65 E69 E72:E77 E80:E82 E85 E88 E91:E98 E101 E105:E106 E108:E122 E133:E139 E145:E152 E155 E158 E160:E170 E179:E185 E196:E210 E18:E22" xr:uid="{00000000-0002-0000-0000-000003000000}">
      <formula1>"Yes,No"</formula1>
    </dataValidation>
    <dataValidation type="list" allowBlank="1" showErrorMessage="1" sqref="E107" xr:uid="{00000000-0002-0000-0000-000005000000}">
      <formula1>"Yes,Yes with Window,No"</formula1>
    </dataValidation>
    <dataValidation type="custom" allowBlank="1" sqref="L35:M41 M42:M43 L44:M44 M45 L46:M46 M47:M49 L51:M51 M105:M122 G184:K184 I196:K201 I202:L207 I208:K210" xr:uid="{00000000-0002-0000-0000-000007000000}">
      <formula1>LT(LEN(G35),(1))</formula1>
    </dataValidation>
  </dataValidations>
  <hyperlinks>
    <hyperlink ref="K88" r:id="rId1" xr:uid="{00000000-0004-0000-0000-000000000000}"/>
    <hyperlink ref="K89" r:id="rId2" xr:uid="{00000000-0004-0000-0000-000001000000}"/>
    <hyperlink ref="K90" r:id="rId3" xr:uid="{00000000-0004-0000-0000-000002000000}"/>
    <hyperlink ref="K91" r:id="rId4" xr:uid="{00000000-0004-0000-0000-000003000000}"/>
    <hyperlink ref="K92" r:id="rId5" xr:uid="{00000000-0004-0000-0000-000004000000}"/>
    <hyperlink ref="K93" r:id="rId6" xr:uid="{00000000-0004-0000-0000-000005000000}"/>
    <hyperlink ref="K95" r:id="rId7" xr:uid="{00000000-0004-0000-0000-000006000000}"/>
    <hyperlink ref="K97" r:id="rId8" xr:uid="{00000000-0004-0000-0000-000007000000}"/>
    <hyperlink ref="J119" r:id="rId9" xr:uid="{00000000-0004-0000-0000-000008000000}"/>
    <hyperlink ref="J121" r:id="rId10" xr:uid="{00000000-0004-0000-0000-000009000000}"/>
    <hyperlink ref="J122" r:id="rId11" xr:uid="{00000000-0004-0000-0000-00000A000000}"/>
    <hyperlink ref="J162" r:id="rId12" xr:uid="{00000000-0004-0000-0000-00000B000000}"/>
    <hyperlink ref="K169" r:id="rId13" xr:uid="{00000000-0004-0000-0000-00000C000000}"/>
  </hyperlinks>
  <printOptions horizontalCentered="1"/>
  <pageMargins left="0.26" right="0.16" top="0.36" bottom="0.3" header="0" footer="0"/>
  <pageSetup paperSize="5" fitToHeight="0" orientation="portrait"/>
  <drawing r:id="rId14"/>
  <extLst>
    <ext xmlns:x14="http://schemas.microsoft.com/office/spreadsheetml/2009/9/main" uri="{CCE6A557-97BC-4b89-ADB6-D9C93CAAB3DF}">
      <x14:dataValidations xmlns:xm="http://schemas.microsoft.com/office/excel/2006/main" count="14">
        <x14:dataValidation type="list" allowBlank="1" showErrorMessage="1" xr:uid="{00000000-0002-0000-0000-000000000000}">
          <x14:formula1>
            <xm:f>'IEQ Logic'!$AJ$4:$AJ$6</xm:f>
          </x14:formula1>
          <xm:sqref>E159</xm:sqref>
        </x14:dataValidation>
        <x14:dataValidation type="list" allowBlank="1" showErrorMessage="1" xr:uid="{00000000-0002-0000-0000-000001000000}">
          <x14:formula1>
            <xm:f>'IEQ Logic'!$AG$11:$AG$14</xm:f>
          </x14:formula1>
          <xm:sqref>E79</xm:sqref>
        </x14:dataValidation>
        <x14:dataValidation type="list" allowBlank="1" showErrorMessage="1" xr:uid="{00000000-0002-0000-0000-000002000000}">
          <x14:formula1>
            <xm:f>'IEQ Logic'!$AE$18:$AE$21</xm:f>
          </x14:formula1>
          <xm:sqref>E90</xm:sqref>
        </x14:dataValidation>
        <x14:dataValidation type="list" allowBlank="1" showErrorMessage="1" xr:uid="{00000000-0002-0000-0000-000004000000}">
          <x14:formula1>
            <xm:f>'IEQ Logic'!$P$5:$P$7</xm:f>
          </x14:formula1>
          <xm:sqref>E61</xm:sqref>
        </x14:dataValidation>
        <x14:dataValidation type="list" allowBlank="1" showErrorMessage="1" xr:uid="{00000000-0002-0000-0000-000006000000}">
          <x14:formula1>
            <xm:f>'IEQ Logic'!$AE$18:$AE$20</xm:f>
          </x14:formula1>
          <xm:sqref>E89</xm:sqref>
        </x14:dataValidation>
        <x14:dataValidation type="list" allowBlank="1" showErrorMessage="1" xr:uid="{00000000-0002-0000-0000-000008000000}">
          <x14:formula1>
            <xm:f>'IEQ Logic'!$AG$17:$AG$20</xm:f>
          </x14:formula1>
          <xm:sqref>E104</xm:sqref>
        </x14:dataValidation>
        <x14:dataValidation type="list" allowBlank="1" showErrorMessage="1" xr:uid="{00000000-0002-0000-0000-000009000000}">
          <x14:formula1>
            <xm:f>'IEQ Logic'!$AC$5:$AC$7</xm:f>
          </x14:formula1>
          <xm:sqref>E49</xm:sqref>
        </x14:dataValidation>
        <x14:dataValidation type="list" allowBlank="1" showErrorMessage="1" xr:uid="{00000000-0002-0000-0000-00000A000000}">
          <x14:formula1>
            <xm:f>'IEQ Logic'!$AC$14:$AC$16</xm:f>
          </x14:formula1>
          <xm:sqref>E33</xm:sqref>
        </x14:dataValidation>
        <x14:dataValidation type="list" allowBlank="1" showErrorMessage="1" xr:uid="{00000000-0002-0000-0000-00000B000000}">
          <x14:formula1>
            <xm:f>'IEQ Logic'!$R$5:$R$7</xm:f>
          </x14:formula1>
          <xm:sqref>E46</xm:sqref>
        </x14:dataValidation>
        <x14:dataValidation type="list" allowBlank="1" showErrorMessage="1" xr:uid="{00000000-0002-0000-0000-00000C000000}">
          <x14:formula1>
            <xm:f>'IEQ Logic'!$AG$5:$AG$7</xm:f>
          </x14:formula1>
          <xm:sqref>E60</xm:sqref>
        </x14:dataValidation>
        <x14:dataValidation type="list" allowBlank="1" showErrorMessage="1" xr:uid="{00000000-0002-0000-0000-00000D000000}">
          <x14:formula1>
            <xm:f>'IEQ Logic'!$AA$5:$AA$8</xm:f>
          </x14:formula1>
          <xm:sqref>E58:E59</xm:sqref>
        </x14:dataValidation>
        <x14:dataValidation type="list" allowBlank="1" showErrorMessage="1" xr:uid="{00000000-0002-0000-0000-00000E000000}">
          <x14:formula1>
            <xm:f>'IEQ Logic'!$AE$11:$AE$14</xm:f>
          </x14:formula1>
          <xm:sqref>E78</xm:sqref>
        </x14:dataValidation>
        <x14:dataValidation type="list" allowBlank="1" showErrorMessage="1" xr:uid="{00000000-0002-0000-0000-00000F000000}">
          <x14:formula1>
            <xm:f>'IEQ Logic'!$E$4:$E$13</xm:f>
          </x14:formula1>
          <xm:sqref>E47</xm:sqref>
        </x14:dataValidation>
        <x14:dataValidation type="list" allowBlank="1" showErrorMessage="1" xr:uid="{00000000-0002-0000-0000-000010000000}">
          <x14:formula1>
            <xm:f>'IEQ Logic'!$O$5:$O$7</xm:f>
          </x14:formula1>
          <xm:sqref>E62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1000"/>
  <sheetViews>
    <sheetView workbookViewId="0"/>
  </sheetViews>
  <sheetFormatPr defaultColWidth="14.44140625" defaultRowHeight="14.95" customHeight="1" x14ac:dyDescent="0.3"/>
  <cols>
    <col min="1" max="4" width="9" customWidth="1"/>
    <col min="5" max="5" width="65.6640625" customWidth="1"/>
    <col min="6" max="6" width="9" customWidth="1"/>
    <col min="7" max="8" width="8.6640625" customWidth="1"/>
    <col min="9" max="13" width="17.6640625" customWidth="1"/>
    <col min="14" max="14" width="19.6640625" customWidth="1"/>
    <col min="15" max="15" width="20.5546875" customWidth="1"/>
    <col min="16" max="17" width="28.6640625" customWidth="1"/>
    <col min="18" max="18" width="78.6640625" customWidth="1"/>
    <col min="19" max="19" width="20.6640625" customWidth="1"/>
    <col min="20" max="20" width="29.6640625" customWidth="1"/>
    <col min="21" max="21" width="37.33203125" customWidth="1"/>
    <col min="22" max="22" width="34.6640625" customWidth="1"/>
    <col min="23" max="23" width="25" customWidth="1"/>
    <col min="24" max="24" width="9.33203125" customWidth="1"/>
    <col min="25" max="25" width="28.6640625" customWidth="1"/>
    <col min="26" max="26" width="8.6640625" customWidth="1"/>
    <col min="27" max="27" width="28.44140625" customWidth="1"/>
    <col min="28" max="28" width="8.6640625" customWidth="1"/>
    <col min="29" max="29" width="32.44140625" customWidth="1"/>
    <col min="30" max="30" width="14.44140625" customWidth="1"/>
    <col min="31" max="31" width="24.6640625" customWidth="1"/>
    <col min="32" max="32" width="14.44140625" customWidth="1"/>
    <col min="33" max="33" width="18.6640625" customWidth="1"/>
    <col min="34" max="34" width="14.44140625" customWidth="1"/>
  </cols>
  <sheetData>
    <row r="1" spans="1:37" ht="12.75" customHeight="1" x14ac:dyDescent="0.3">
      <c r="A1" s="414"/>
      <c r="B1" s="415"/>
      <c r="C1" s="414"/>
      <c r="D1" s="414"/>
      <c r="E1" s="414"/>
      <c r="F1" s="414"/>
      <c r="G1" s="414"/>
      <c r="H1" s="414"/>
      <c r="I1" s="416"/>
      <c r="J1" s="414"/>
      <c r="K1" s="414"/>
      <c r="L1" s="414"/>
      <c r="M1" s="414"/>
      <c r="N1" s="414"/>
      <c r="O1" s="414"/>
      <c r="P1" s="414"/>
      <c r="Q1" s="414"/>
      <c r="R1" s="414"/>
      <c r="S1" s="414"/>
      <c r="T1" s="414"/>
      <c r="U1" s="414"/>
      <c r="V1" s="414"/>
      <c r="W1" s="414"/>
      <c r="X1" s="414"/>
      <c r="Y1" s="414"/>
      <c r="Z1" s="414"/>
      <c r="AA1" s="417"/>
      <c r="AB1" s="417"/>
      <c r="AC1" s="418"/>
      <c r="AD1" s="418"/>
      <c r="AE1" s="418"/>
      <c r="AF1" s="418"/>
      <c r="AG1" s="418"/>
      <c r="AH1" s="418"/>
    </row>
    <row r="2" spans="1:37" ht="12.75" customHeight="1" x14ac:dyDescent="0.3">
      <c r="A2" s="414"/>
      <c r="B2" s="419" t="s">
        <v>338</v>
      </c>
      <c r="C2" s="420"/>
      <c r="D2" s="421"/>
      <c r="E2" s="421"/>
      <c r="F2" s="422"/>
      <c r="G2" s="414"/>
      <c r="H2" s="414"/>
      <c r="I2" s="416"/>
      <c r="J2" s="414"/>
      <c r="K2" s="414"/>
      <c r="L2" s="414"/>
      <c r="M2" s="414"/>
      <c r="N2" s="414"/>
      <c r="O2" s="414"/>
      <c r="P2" s="414"/>
      <c r="Q2" s="414"/>
      <c r="R2" s="414"/>
      <c r="S2" s="414"/>
      <c r="T2" s="414"/>
      <c r="U2" s="414"/>
      <c r="V2" s="414"/>
      <c r="W2" s="414"/>
      <c r="X2" s="414"/>
      <c r="Y2" s="414"/>
      <c r="Z2" s="414"/>
      <c r="AA2" s="417"/>
      <c r="AB2" s="417"/>
      <c r="AC2" s="418"/>
      <c r="AD2" s="418"/>
      <c r="AE2" s="418"/>
      <c r="AF2" s="418"/>
      <c r="AG2" s="418"/>
      <c r="AH2" s="418"/>
    </row>
    <row r="3" spans="1:37" ht="12.75" customHeight="1" x14ac:dyDescent="0.3">
      <c r="A3" s="414"/>
      <c r="B3" s="537" t="s">
        <v>339</v>
      </c>
      <c r="C3" s="538"/>
      <c r="D3" s="539"/>
      <c r="E3" s="423" t="s">
        <v>340</v>
      </c>
      <c r="F3" s="424" t="s">
        <v>341</v>
      </c>
      <c r="G3" s="414"/>
      <c r="H3" s="414"/>
      <c r="I3" s="425" t="s">
        <v>342</v>
      </c>
      <c r="J3" s="420"/>
      <c r="K3" s="420"/>
      <c r="L3" s="414"/>
      <c r="M3" s="426"/>
      <c r="N3" s="426"/>
      <c r="O3" s="426"/>
      <c r="P3" s="426"/>
      <c r="Q3" s="426"/>
      <c r="R3" s="426"/>
      <c r="S3" s="426"/>
      <c r="T3" s="426"/>
      <c r="U3" s="426"/>
      <c r="V3" s="426"/>
      <c r="W3" s="426"/>
      <c r="X3" s="426"/>
      <c r="Y3" s="426"/>
      <c r="Z3" s="414"/>
      <c r="AA3" s="417"/>
      <c r="AB3" s="417"/>
      <c r="AC3" s="418"/>
      <c r="AD3" s="418"/>
      <c r="AE3" s="418"/>
      <c r="AF3" s="418"/>
      <c r="AG3" s="418"/>
      <c r="AH3" s="418"/>
    </row>
    <row r="4" spans="1:37" ht="32.950000000000003" customHeight="1" x14ac:dyDescent="0.3">
      <c r="A4" s="414"/>
      <c r="B4" s="540" t="s">
        <v>343</v>
      </c>
      <c r="C4" s="541"/>
      <c r="D4" s="542"/>
      <c r="E4" s="427" t="s">
        <v>344</v>
      </c>
      <c r="F4" s="428">
        <v>1</v>
      </c>
      <c r="G4" s="414"/>
      <c r="H4" s="414"/>
      <c r="I4" s="429"/>
      <c r="J4" s="430" t="s">
        <v>345</v>
      </c>
      <c r="K4" s="430"/>
      <c r="L4" s="431" t="s">
        <v>346</v>
      </c>
      <c r="M4" s="426"/>
      <c r="N4" s="432" t="s">
        <v>347</v>
      </c>
      <c r="O4" s="432" t="s">
        <v>348</v>
      </c>
      <c r="P4" s="432" t="s">
        <v>349</v>
      </c>
      <c r="Q4" s="432"/>
      <c r="R4" s="432" t="s">
        <v>350</v>
      </c>
      <c r="S4" s="432"/>
      <c r="T4" s="432" t="s">
        <v>351</v>
      </c>
      <c r="U4" s="432" t="s">
        <v>352</v>
      </c>
      <c r="V4" s="432" t="s">
        <v>353</v>
      </c>
      <c r="W4" s="433" t="s">
        <v>354</v>
      </c>
      <c r="X4" s="433"/>
      <c r="Y4" s="432" t="s">
        <v>355</v>
      </c>
      <c r="Z4" s="433"/>
      <c r="AA4" s="434" t="s">
        <v>356</v>
      </c>
      <c r="AB4" s="434"/>
      <c r="AC4" s="434" t="s">
        <v>357</v>
      </c>
      <c r="AD4" s="434"/>
      <c r="AE4" s="435" t="s">
        <v>358</v>
      </c>
      <c r="AF4" s="435"/>
      <c r="AG4" s="435" t="s">
        <v>359</v>
      </c>
      <c r="AH4" s="435"/>
      <c r="AJ4" s="426" t="s">
        <v>360</v>
      </c>
      <c r="AK4" s="436">
        <v>25</v>
      </c>
    </row>
    <row r="5" spans="1:37" ht="32.950000000000003" customHeight="1" x14ac:dyDescent="0.3">
      <c r="A5" s="414"/>
      <c r="B5" s="531" t="s">
        <v>361</v>
      </c>
      <c r="C5" s="532"/>
      <c r="D5" s="533"/>
      <c r="E5" s="437" t="s">
        <v>362</v>
      </c>
      <c r="F5" s="438">
        <v>15</v>
      </c>
      <c r="G5" s="414"/>
      <c r="H5" s="414"/>
      <c r="I5" s="439" t="s">
        <v>363</v>
      </c>
      <c r="J5" s="440" t="s">
        <v>364</v>
      </c>
      <c r="K5" s="440" t="s">
        <v>365</v>
      </c>
      <c r="L5" s="431" t="s">
        <v>366</v>
      </c>
      <c r="M5" s="426"/>
      <c r="N5" s="441" t="s">
        <v>367</v>
      </c>
      <c r="O5" s="442" t="s">
        <v>368</v>
      </c>
      <c r="P5" s="432" t="s">
        <v>369</v>
      </c>
      <c r="Q5" s="432">
        <v>0</v>
      </c>
      <c r="R5" s="432" t="s">
        <v>370</v>
      </c>
      <c r="S5" s="432">
        <v>0</v>
      </c>
      <c r="T5" s="432" t="s">
        <v>371</v>
      </c>
      <c r="U5" s="443">
        <f>J63</f>
        <v>5</v>
      </c>
      <c r="V5" s="444" t="s">
        <v>372</v>
      </c>
      <c r="W5" s="445" t="s">
        <v>373</v>
      </c>
      <c r="X5" s="445">
        <v>2</v>
      </c>
      <c r="Y5" s="432" t="s">
        <v>374</v>
      </c>
      <c r="Z5" s="433">
        <v>0</v>
      </c>
      <c r="AA5" s="434" t="s">
        <v>375</v>
      </c>
      <c r="AB5" s="434">
        <v>0</v>
      </c>
      <c r="AC5" s="434" t="s">
        <v>376</v>
      </c>
      <c r="AD5" s="434">
        <v>20</v>
      </c>
      <c r="AE5" s="435" t="s">
        <v>377</v>
      </c>
      <c r="AF5" s="435">
        <v>2</v>
      </c>
      <c r="AG5" s="435" t="s">
        <v>378</v>
      </c>
      <c r="AH5" s="435">
        <v>10</v>
      </c>
      <c r="AJ5" s="426" t="s">
        <v>379</v>
      </c>
      <c r="AK5" s="436">
        <v>0</v>
      </c>
    </row>
    <row r="6" spans="1:37" ht="32.950000000000003" customHeight="1" x14ac:dyDescent="0.3">
      <c r="A6" s="414"/>
      <c r="B6" s="531" t="s">
        <v>380</v>
      </c>
      <c r="C6" s="532"/>
      <c r="D6" s="533"/>
      <c r="E6" s="437" t="s">
        <v>381</v>
      </c>
      <c r="F6" s="438">
        <v>10</v>
      </c>
      <c r="G6" s="414"/>
      <c r="H6" s="414"/>
      <c r="I6" s="446" t="s">
        <v>382</v>
      </c>
      <c r="J6" s="447">
        <v>10</v>
      </c>
      <c r="K6" s="447">
        <v>0.18</v>
      </c>
      <c r="L6" s="447">
        <v>20</v>
      </c>
      <c r="M6" s="426"/>
      <c r="N6" s="432" t="s">
        <v>383</v>
      </c>
      <c r="O6" s="442" t="s">
        <v>384</v>
      </c>
      <c r="P6" s="432" t="s">
        <v>385</v>
      </c>
      <c r="Q6" s="432">
        <v>5</v>
      </c>
      <c r="R6" s="432" t="s">
        <v>386</v>
      </c>
      <c r="S6" s="432">
        <v>20</v>
      </c>
      <c r="T6" s="432" t="s">
        <v>387</v>
      </c>
      <c r="U6" s="443">
        <v>8</v>
      </c>
      <c r="V6" s="432">
        <f>L63</f>
        <v>5</v>
      </c>
      <c r="W6" s="433">
        <f>L27</f>
        <v>50</v>
      </c>
      <c r="X6" s="433">
        <v>1.5</v>
      </c>
      <c r="Y6" s="432" t="s">
        <v>388</v>
      </c>
      <c r="Z6" s="433">
        <v>1</v>
      </c>
      <c r="AA6" s="434" t="s">
        <v>389</v>
      </c>
      <c r="AB6" s="434">
        <v>4</v>
      </c>
      <c r="AC6" s="448" t="s">
        <v>390</v>
      </c>
      <c r="AD6" s="434">
        <v>10</v>
      </c>
      <c r="AE6" s="435" t="s">
        <v>391</v>
      </c>
      <c r="AF6" s="435">
        <v>1.5</v>
      </c>
      <c r="AG6" s="435" t="s">
        <v>392</v>
      </c>
      <c r="AH6" s="435">
        <v>5</v>
      </c>
      <c r="AJ6" s="426" t="s">
        <v>393</v>
      </c>
      <c r="AK6" s="436">
        <v>-5</v>
      </c>
    </row>
    <row r="7" spans="1:37" ht="45" customHeight="1" x14ac:dyDescent="0.3">
      <c r="A7" s="414"/>
      <c r="B7" s="531" t="s">
        <v>394</v>
      </c>
      <c r="C7" s="532"/>
      <c r="D7" s="533"/>
      <c r="E7" s="449" t="s">
        <v>395</v>
      </c>
      <c r="F7" s="438">
        <v>15</v>
      </c>
      <c r="G7" s="414"/>
      <c r="H7" s="414"/>
      <c r="I7" s="446" t="s">
        <v>396</v>
      </c>
      <c r="J7" s="447">
        <v>5</v>
      </c>
      <c r="K7" s="447">
        <v>0.06</v>
      </c>
      <c r="L7" s="447">
        <v>150</v>
      </c>
      <c r="M7" s="414"/>
      <c r="N7" s="432" t="s">
        <v>397</v>
      </c>
      <c r="O7" s="442" t="s">
        <v>398</v>
      </c>
      <c r="P7" s="432" t="s">
        <v>399</v>
      </c>
      <c r="Q7" s="432">
        <v>20</v>
      </c>
      <c r="R7" s="432" t="s">
        <v>400</v>
      </c>
      <c r="S7" s="432">
        <v>40</v>
      </c>
      <c r="T7" s="432" t="s">
        <v>401</v>
      </c>
      <c r="U7" s="443">
        <v>10</v>
      </c>
      <c r="V7" s="443" t="s">
        <v>402</v>
      </c>
      <c r="W7" s="433" t="s">
        <v>403</v>
      </c>
      <c r="X7" s="433"/>
      <c r="Y7" s="432" t="s">
        <v>404</v>
      </c>
      <c r="Z7" s="433">
        <v>3</v>
      </c>
      <c r="AA7" s="434" t="s">
        <v>405</v>
      </c>
      <c r="AB7" s="434">
        <v>8</v>
      </c>
      <c r="AC7" s="434" t="s">
        <v>406</v>
      </c>
      <c r="AD7" s="434">
        <v>0</v>
      </c>
      <c r="AE7" s="435" t="s">
        <v>407</v>
      </c>
      <c r="AF7" s="435">
        <v>1</v>
      </c>
      <c r="AG7" s="435" t="s">
        <v>408</v>
      </c>
      <c r="AH7" s="435">
        <v>0</v>
      </c>
    </row>
    <row r="8" spans="1:37" ht="45" customHeight="1" x14ac:dyDescent="0.3">
      <c r="A8" s="414"/>
      <c r="B8" s="531" t="s">
        <v>409</v>
      </c>
      <c r="C8" s="532"/>
      <c r="D8" s="533"/>
      <c r="E8" s="449" t="s">
        <v>410</v>
      </c>
      <c r="F8" s="438">
        <v>15</v>
      </c>
      <c r="G8" s="414"/>
      <c r="H8" s="414"/>
      <c r="I8" s="446" t="s">
        <v>411</v>
      </c>
      <c r="J8" s="447">
        <v>5</v>
      </c>
      <c r="K8" s="447">
        <v>0.06</v>
      </c>
      <c r="L8" s="447">
        <v>5</v>
      </c>
      <c r="M8" s="414"/>
      <c r="N8" s="414"/>
      <c r="O8" s="414"/>
      <c r="P8" s="414"/>
      <c r="Q8" s="414"/>
      <c r="R8" s="414"/>
      <c r="S8" s="414"/>
      <c r="T8" s="414"/>
      <c r="U8" s="414"/>
      <c r="V8" s="414"/>
      <c r="W8" s="414"/>
      <c r="X8" s="414"/>
      <c r="Y8" s="432" t="s">
        <v>412</v>
      </c>
      <c r="Z8" s="414"/>
      <c r="AA8" s="434" t="s">
        <v>413</v>
      </c>
      <c r="AB8" s="434">
        <v>10</v>
      </c>
      <c r="AC8" s="435"/>
      <c r="AD8" s="435"/>
      <c r="AE8" s="435" t="s">
        <v>414</v>
      </c>
      <c r="AF8" s="435">
        <v>0</v>
      </c>
      <c r="AG8" s="418"/>
      <c r="AH8" s="418"/>
    </row>
    <row r="9" spans="1:37" ht="32.950000000000003" customHeight="1" x14ac:dyDescent="0.3">
      <c r="A9" s="414"/>
      <c r="B9" s="531" t="s">
        <v>415</v>
      </c>
      <c r="C9" s="532"/>
      <c r="D9" s="533"/>
      <c r="E9" s="449" t="s">
        <v>416</v>
      </c>
      <c r="F9" s="438">
        <v>20</v>
      </c>
      <c r="G9" s="414"/>
      <c r="H9" s="414"/>
      <c r="I9" s="446" t="s">
        <v>417</v>
      </c>
      <c r="J9" s="447">
        <v>7.5</v>
      </c>
      <c r="K9" s="447">
        <v>0.06</v>
      </c>
      <c r="L9" s="447">
        <v>15</v>
      </c>
      <c r="M9" s="414"/>
      <c r="N9" s="414"/>
      <c r="O9" s="414"/>
      <c r="P9" s="414"/>
      <c r="Q9" s="414"/>
      <c r="R9" s="414"/>
      <c r="S9" s="414"/>
      <c r="T9" s="414"/>
      <c r="U9" s="414"/>
      <c r="V9" s="414"/>
      <c r="W9" s="414"/>
      <c r="X9" s="414"/>
      <c r="Y9" s="432" t="s">
        <v>418</v>
      </c>
      <c r="Z9" s="414"/>
      <c r="AA9" s="417"/>
      <c r="AB9" s="417"/>
      <c r="AC9" s="418"/>
      <c r="AD9" s="418"/>
      <c r="AE9" s="418"/>
      <c r="AF9" s="418"/>
      <c r="AG9" s="418"/>
      <c r="AH9" s="418"/>
    </row>
    <row r="10" spans="1:37" ht="32.950000000000003" customHeight="1" x14ac:dyDescent="0.3">
      <c r="A10" s="414"/>
      <c r="B10" s="531" t="s">
        <v>419</v>
      </c>
      <c r="C10" s="532"/>
      <c r="D10" s="533"/>
      <c r="E10" s="437" t="s">
        <v>420</v>
      </c>
      <c r="F10" s="438">
        <v>15</v>
      </c>
      <c r="G10" s="414"/>
      <c r="H10" s="414"/>
      <c r="I10" s="446" t="s">
        <v>421</v>
      </c>
      <c r="J10" s="447">
        <v>7.5</v>
      </c>
      <c r="K10" s="447">
        <v>0.06</v>
      </c>
      <c r="L10" s="447">
        <v>25</v>
      </c>
      <c r="M10" s="414"/>
      <c r="N10" s="414"/>
      <c r="O10" s="414"/>
      <c r="P10" s="414"/>
      <c r="Q10" s="414"/>
      <c r="R10" s="414"/>
      <c r="S10" s="414"/>
      <c r="T10" s="414"/>
      <c r="U10" s="414"/>
      <c r="V10" s="414"/>
      <c r="W10" s="414"/>
      <c r="X10" s="414"/>
      <c r="Y10" s="414"/>
      <c r="Z10" s="414"/>
      <c r="AA10" s="417"/>
      <c r="AB10" s="417"/>
      <c r="AC10" s="434" t="s">
        <v>376</v>
      </c>
      <c r="AD10" s="418"/>
      <c r="AE10" s="450" t="s">
        <v>422</v>
      </c>
      <c r="AF10" s="450"/>
      <c r="AG10" s="450" t="s">
        <v>423</v>
      </c>
      <c r="AH10" s="450"/>
    </row>
    <row r="11" spans="1:37" ht="32.950000000000003" customHeight="1" x14ac:dyDescent="0.3">
      <c r="A11" s="414"/>
      <c r="B11" s="531" t="s">
        <v>424</v>
      </c>
      <c r="C11" s="532"/>
      <c r="D11" s="533"/>
      <c r="E11" s="437" t="s">
        <v>425</v>
      </c>
      <c r="F11" s="438">
        <v>9</v>
      </c>
      <c r="G11" s="414"/>
      <c r="H11" s="414"/>
      <c r="I11" s="446" t="s">
        <v>426</v>
      </c>
      <c r="J11" s="447">
        <v>5</v>
      </c>
      <c r="K11" s="447">
        <v>0.06</v>
      </c>
      <c r="L11" s="447">
        <v>20</v>
      </c>
      <c r="M11" s="414"/>
      <c r="N11" s="414"/>
      <c r="O11" s="414"/>
      <c r="P11" s="414"/>
      <c r="Q11" s="414"/>
      <c r="R11" s="414"/>
      <c r="S11" s="414"/>
      <c r="T11" s="414"/>
      <c r="U11" s="414"/>
      <c r="V11" s="414"/>
      <c r="W11" s="414"/>
      <c r="X11" s="414"/>
      <c r="Y11" s="414"/>
      <c r="Z11" s="414"/>
      <c r="AA11" s="451"/>
      <c r="AB11" s="417"/>
      <c r="AC11" s="448" t="s">
        <v>427</v>
      </c>
      <c r="AD11" s="418"/>
      <c r="AE11" s="450" t="s">
        <v>428</v>
      </c>
      <c r="AF11" s="450">
        <v>0</v>
      </c>
      <c r="AG11" s="450" t="s">
        <v>428</v>
      </c>
      <c r="AH11" s="450">
        <v>0</v>
      </c>
    </row>
    <row r="12" spans="1:37" ht="32.950000000000003" customHeight="1" x14ac:dyDescent="0.3">
      <c r="A12" s="414"/>
      <c r="B12" s="531" t="s">
        <v>429</v>
      </c>
      <c r="C12" s="532"/>
      <c r="D12" s="533"/>
      <c r="E12" s="437" t="s">
        <v>430</v>
      </c>
      <c r="F12" s="438">
        <v>10</v>
      </c>
      <c r="G12" s="414"/>
      <c r="H12" s="414"/>
      <c r="I12" s="446" t="s">
        <v>431</v>
      </c>
      <c r="J12" s="447">
        <v>7.5</v>
      </c>
      <c r="K12" s="447">
        <v>0.18</v>
      </c>
      <c r="L12" s="447">
        <v>100</v>
      </c>
      <c r="M12" s="414"/>
      <c r="N12" s="414"/>
      <c r="O12" s="414"/>
      <c r="P12" s="414"/>
      <c r="Q12" s="414"/>
      <c r="R12" s="414"/>
      <c r="S12" s="414"/>
      <c r="T12" s="414"/>
      <c r="U12" s="414"/>
      <c r="V12" s="414"/>
      <c r="W12" s="414"/>
      <c r="X12" s="414"/>
      <c r="Y12" s="414"/>
      <c r="Z12" s="414"/>
      <c r="AA12" s="417"/>
      <c r="AB12" s="417"/>
      <c r="AC12" s="434" t="s">
        <v>432</v>
      </c>
      <c r="AD12" s="418"/>
      <c r="AE12" s="450" t="s">
        <v>433</v>
      </c>
      <c r="AF12" s="450">
        <v>5</v>
      </c>
      <c r="AG12" s="450" t="s">
        <v>434</v>
      </c>
      <c r="AH12" s="450">
        <v>5</v>
      </c>
    </row>
    <row r="13" spans="1:37" ht="32.950000000000003" customHeight="1" x14ac:dyDescent="0.3">
      <c r="A13" s="414"/>
      <c r="B13" s="534" t="s">
        <v>435</v>
      </c>
      <c r="C13" s="535"/>
      <c r="D13" s="536"/>
      <c r="E13" s="452" t="s">
        <v>436</v>
      </c>
      <c r="F13" s="453">
        <v>5</v>
      </c>
      <c r="G13" s="414"/>
      <c r="H13" s="414"/>
      <c r="I13" s="446" t="s">
        <v>437</v>
      </c>
      <c r="J13" s="447">
        <v>20</v>
      </c>
      <c r="K13" s="447">
        <v>0.12</v>
      </c>
      <c r="L13" s="447">
        <v>25</v>
      </c>
      <c r="M13" s="414"/>
      <c r="N13" s="414"/>
      <c r="O13" s="414"/>
      <c r="P13" s="414"/>
      <c r="Q13" s="414"/>
      <c r="R13" s="414"/>
      <c r="S13" s="414"/>
      <c r="T13" s="414"/>
      <c r="U13" s="414"/>
      <c r="V13" s="414"/>
      <c r="W13" s="414"/>
      <c r="X13" s="414"/>
      <c r="Y13" s="414"/>
      <c r="Z13" s="414"/>
      <c r="AA13" s="417"/>
      <c r="AB13" s="417"/>
      <c r="AC13" s="418"/>
      <c r="AD13" s="418"/>
      <c r="AE13" s="450" t="s">
        <v>438</v>
      </c>
      <c r="AF13" s="450">
        <v>7</v>
      </c>
      <c r="AG13" s="450" t="s">
        <v>439</v>
      </c>
      <c r="AH13" s="450">
        <v>7</v>
      </c>
    </row>
    <row r="14" spans="1:37" ht="32.950000000000003" customHeight="1" x14ac:dyDescent="0.3">
      <c r="A14" s="414"/>
      <c r="B14" s="454" t="s">
        <v>440</v>
      </c>
      <c r="C14" s="420"/>
      <c r="D14" s="421"/>
      <c r="E14" s="421"/>
      <c r="F14" s="422"/>
      <c r="G14" s="414"/>
      <c r="H14" s="414"/>
      <c r="I14" s="446" t="s">
        <v>441</v>
      </c>
      <c r="J14" s="447">
        <v>5</v>
      </c>
      <c r="K14" s="447">
        <v>0.06</v>
      </c>
      <c r="L14" s="447">
        <v>10</v>
      </c>
      <c r="M14" s="414"/>
      <c r="N14" s="414"/>
      <c r="O14" s="414"/>
      <c r="P14" s="414"/>
      <c r="Q14" s="414"/>
      <c r="R14" s="414"/>
      <c r="S14" s="414"/>
      <c r="T14" s="414"/>
      <c r="U14" s="414"/>
      <c r="V14" s="414"/>
      <c r="W14" s="414"/>
      <c r="X14" s="414"/>
      <c r="Y14" s="414"/>
      <c r="Z14" s="414"/>
      <c r="AA14" s="417"/>
      <c r="AB14" s="417"/>
      <c r="AC14" s="434" t="s">
        <v>442</v>
      </c>
      <c r="AD14" s="418"/>
      <c r="AE14" s="450" t="s">
        <v>443</v>
      </c>
      <c r="AF14" s="450">
        <v>9</v>
      </c>
      <c r="AG14" s="450" t="s">
        <v>444</v>
      </c>
      <c r="AH14" s="450">
        <v>9</v>
      </c>
    </row>
    <row r="15" spans="1:37" ht="32.950000000000003" customHeight="1" x14ac:dyDescent="0.3">
      <c r="A15" s="414"/>
      <c r="B15" s="415"/>
      <c r="C15" s="414"/>
      <c r="D15" s="414"/>
      <c r="E15" s="414"/>
      <c r="F15" s="414"/>
      <c r="G15" s="414"/>
      <c r="H15" s="414"/>
      <c r="I15" s="446" t="s">
        <v>445</v>
      </c>
      <c r="J15" s="447">
        <v>7.5</v>
      </c>
      <c r="K15" s="447">
        <v>0.06</v>
      </c>
      <c r="L15" s="447">
        <v>50</v>
      </c>
      <c r="M15" s="414"/>
      <c r="N15" s="414"/>
      <c r="O15" s="414"/>
      <c r="P15" s="414"/>
      <c r="Q15" s="414"/>
      <c r="R15" s="414"/>
      <c r="S15" s="414"/>
      <c r="T15" s="414"/>
      <c r="U15" s="414"/>
      <c r="V15" s="414"/>
      <c r="W15" s="414"/>
      <c r="X15" s="414"/>
      <c r="Y15" s="414"/>
      <c r="Z15" s="414"/>
      <c r="AA15" s="417"/>
      <c r="AB15" s="417"/>
      <c r="AC15" s="448" t="s">
        <v>446</v>
      </c>
      <c r="AD15" s="418"/>
      <c r="AE15" s="418"/>
      <c r="AF15" s="418"/>
      <c r="AG15" s="418"/>
      <c r="AH15" s="418"/>
    </row>
    <row r="16" spans="1:37" ht="32.950000000000003" customHeight="1" x14ac:dyDescent="0.3">
      <c r="A16" s="414"/>
      <c r="B16" s="415"/>
      <c r="C16" s="414"/>
      <c r="D16" s="414"/>
      <c r="E16" s="414"/>
      <c r="F16" s="414"/>
      <c r="G16" s="414"/>
      <c r="H16" s="414"/>
      <c r="I16" s="446" t="s">
        <v>447</v>
      </c>
      <c r="J16" s="447">
        <v>10</v>
      </c>
      <c r="K16" s="447">
        <v>0.12</v>
      </c>
      <c r="L16" s="447">
        <v>40</v>
      </c>
      <c r="M16" s="414"/>
      <c r="N16" s="414"/>
      <c r="O16" s="414"/>
      <c r="P16" s="414"/>
      <c r="Q16" s="414"/>
      <c r="R16" s="414"/>
      <c r="S16" s="414"/>
      <c r="T16" s="414"/>
      <c r="U16" s="414"/>
      <c r="V16" s="414"/>
      <c r="W16" s="414"/>
      <c r="X16" s="414"/>
      <c r="Y16" s="414"/>
      <c r="Z16" s="414"/>
      <c r="AA16" s="417"/>
      <c r="AB16" s="417"/>
      <c r="AC16" s="434" t="s">
        <v>448</v>
      </c>
      <c r="AD16" s="418"/>
      <c r="AE16" s="450" t="s">
        <v>449</v>
      </c>
      <c r="AF16" s="450"/>
      <c r="AG16" s="435" t="s">
        <v>450</v>
      </c>
      <c r="AH16" s="435"/>
    </row>
    <row r="17" spans="1:34" ht="32.950000000000003" customHeight="1" x14ac:dyDescent="0.3">
      <c r="A17" s="414"/>
      <c r="B17" s="415"/>
      <c r="C17" s="414"/>
      <c r="D17" s="414"/>
      <c r="E17" s="414"/>
      <c r="F17" s="414"/>
      <c r="G17" s="414"/>
      <c r="H17" s="414"/>
      <c r="I17" s="446" t="s">
        <v>451</v>
      </c>
      <c r="J17" s="447">
        <v>5</v>
      </c>
      <c r="K17" s="447">
        <v>0.06</v>
      </c>
      <c r="L17" s="447">
        <v>25</v>
      </c>
      <c r="M17" s="414"/>
      <c r="N17" s="414"/>
      <c r="O17" s="414"/>
      <c r="P17" s="414"/>
      <c r="Q17" s="414"/>
      <c r="R17" s="414"/>
      <c r="S17" s="414"/>
      <c r="T17" s="414"/>
      <c r="U17" s="414"/>
      <c r="V17" s="414"/>
      <c r="W17" s="414"/>
      <c r="X17" s="414"/>
      <c r="Y17" s="414"/>
      <c r="Z17" s="414"/>
      <c r="AA17" s="417"/>
      <c r="AB17" s="417"/>
      <c r="AC17" s="418"/>
      <c r="AD17" s="418"/>
      <c r="AE17" s="450" t="s">
        <v>452</v>
      </c>
      <c r="AF17" s="450">
        <v>1</v>
      </c>
      <c r="AG17" s="435">
        <v>50</v>
      </c>
      <c r="AH17" s="435">
        <v>10</v>
      </c>
    </row>
    <row r="18" spans="1:34" ht="32.950000000000003" customHeight="1" x14ac:dyDescent="0.3">
      <c r="A18" s="414"/>
      <c r="B18" s="415"/>
      <c r="C18" s="414"/>
      <c r="D18" s="414"/>
      <c r="E18" s="414"/>
      <c r="F18" s="414"/>
      <c r="G18" s="414"/>
      <c r="H18" s="414"/>
      <c r="I18" s="446" t="s">
        <v>453</v>
      </c>
      <c r="J18" s="447">
        <v>7.5</v>
      </c>
      <c r="K18" s="447">
        <v>0.18</v>
      </c>
      <c r="L18" s="447">
        <v>100</v>
      </c>
      <c r="M18" s="414"/>
      <c r="N18" s="414"/>
      <c r="O18" s="414"/>
      <c r="P18" s="414"/>
      <c r="Q18" s="414"/>
      <c r="R18" s="414"/>
      <c r="S18" s="414"/>
      <c r="T18" s="414"/>
      <c r="U18" s="414"/>
      <c r="V18" s="414"/>
      <c r="W18" s="414"/>
      <c r="X18" s="414"/>
      <c r="Y18" s="414"/>
      <c r="Z18" s="414"/>
      <c r="AA18" s="417"/>
      <c r="AB18" s="417"/>
      <c r="AC18" s="418"/>
      <c r="AD18" s="418"/>
      <c r="AE18" s="450" t="s">
        <v>454</v>
      </c>
      <c r="AF18" s="450">
        <v>0</v>
      </c>
      <c r="AG18" s="435">
        <v>70</v>
      </c>
      <c r="AH18" s="435">
        <v>15</v>
      </c>
    </row>
    <row r="19" spans="1:34" ht="32.950000000000003" customHeight="1" x14ac:dyDescent="0.3">
      <c r="A19" s="414"/>
      <c r="B19" s="415"/>
      <c r="C19" s="414"/>
      <c r="D19" s="414"/>
      <c r="E19" s="414"/>
      <c r="F19" s="414"/>
      <c r="G19" s="414"/>
      <c r="H19" s="414"/>
      <c r="I19" s="446" t="s">
        <v>455</v>
      </c>
      <c r="J19" s="447">
        <v>5</v>
      </c>
      <c r="K19" s="447">
        <v>0.12</v>
      </c>
      <c r="L19" s="447">
        <v>25</v>
      </c>
      <c r="M19" s="414"/>
      <c r="N19" s="414"/>
      <c r="O19" s="414"/>
      <c r="P19" s="414"/>
      <c r="Q19" s="414"/>
      <c r="R19" s="414"/>
      <c r="S19" s="414"/>
      <c r="T19" s="414"/>
      <c r="U19" s="414"/>
      <c r="V19" s="414"/>
      <c r="W19" s="414"/>
      <c r="X19" s="414"/>
      <c r="Y19" s="414"/>
      <c r="Z19" s="414"/>
      <c r="AA19" s="417"/>
      <c r="AB19" s="417"/>
      <c r="AC19" s="418"/>
      <c r="AD19" s="418"/>
      <c r="AE19" s="450" t="s">
        <v>456</v>
      </c>
      <c r="AF19" s="450">
        <v>10</v>
      </c>
      <c r="AG19" s="435">
        <v>90</v>
      </c>
      <c r="AH19" s="435">
        <v>20</v>
      </c>
    </row>
    <row r="20" spans="1:34" ht="32.950000000000003" customHeight="1" x14ac:dyDescent="0.3">
      <c r="A20" s="414"/>
      <c r="B20" s="415"/>
      <c r="C20" s="414"/>
      <c r="D20" s="414"/>
      <c r="E20" s="414"/>
      <c r="F20" s="414"/>
      <c r="G20" s="414"/>
      <c r="H20" s="414"/>
      <c r="I20" s="446" t="s">
        <v>457</v>
      </c>
      <c r="J20" s="447">
        <v>10</v>
      </c>
      <c r="K20" s="447">
        <v>0.12</v>
      </c>
      <c r="L20" s="447">
        <v>35</v>
      </c>
      <c r="M20" s="414"/>
      <c r="N20" s="414"/>
      <c r="O20" s="414"/>
      <c r="P20" s="414"/>
      <c r="Q20" s="414"/>
      <c r="R20" s="414"/>
      <c r="S20" s="414"/>
      <c r="T20" s="414"/>
      <c r="U20" s="414"/>
      <c r="V20" s="414"/>
      <c r="W20" s="414"/>
      <c r="X20" s="414"/>
      <c r="Y20" s="414"/>
      <c r="Z20" s="414"/>
      <c r="AA20" s="417"/>
      <c r="AB20" s="417"/>
      <c r="AC20" s="418"/>
      <c r="AD20" s="418"/>
      <c r="AE20" s="450" t="s">
        <v>458</v>
      </c>
      <c r="AF20" s="450">
        <v>20</v>
      </c>
      <c r="AG20" s="435" t="s">
        <v>37</v>
      </c>
      <c r="AH20" s="435">
        <v>0</v>
      </c>
    </row>
    <row r="21" spans="1:34" ht="32.950000000000003" customHeight="1" x14ac:dyDescent="0.3">
      <c r="A21" s="414"/>
      <c r="B21" s="415"/>
      <c r="C21" s="414"/>
      <c r="D21" s="414"/>
      <c r="E21" s="414"/>
      <c r="F21" s="414"/>
      <c r="G21" s="414"/>
      <c r="H21" s="414"/>
      <c r="I21" s="429" t="s">
        <v>459</v>
      </c>
      <c r="J21" s="447">
        <v>10</v>
      </c>
      <c r="K21" s="447">
        <v>0.12</v>
      </c>
      <c r="L21" s="447">
        <v>25</v>
      </c>
      <c r="M21" s="414"/>
      <c r="N21" s="414"/>
      <c r="O21" s="414"/>
      <c r="P21" s="414"/>
      <c r="Q21" s="414"/>
      <c r="R21" s="414"/>
      <c r="S21" s="414"/>
      <c r="T21" s="414"/>
      <c r="U21" s="414"/>
      <c r="V21" s="414"/>
      <c r="W21" s="414"/>
      <c r="X21" s="414"/>
      <c r="Y21" s="414"/>
      <c r="Z21" s="414"/>
      <c r="AA21" s="417"/>
      <c r="AB21" s="417"/>
      <c r="AC21" s="418"/>
      <c r="AD21" s="418"/>
      <c r="AE21" s="450" t="s">
        <v>460</v>
      </c>
      <c r="AF21" s="450">
        <v>1</v>
      </c>
      <c r="AG21" s="435"/>
      <c r="AH21" s="435"/>
    </row>
    <row r="22" spans="1:34" ht="32.950000000000003" customHeight="1" x14ac:dyDescent="0.3">
      <c r="A22" s="414"/>
      <c r="B22" s="415"/>
      <c r="C22" s="414"/>
      <c r="D22" s="414"/>
      <c r="E22" s="414"/>
      <c r="F22" s="414"/>
      <c r="G22" s="414"/>
      <c r="H22" s="414"/>
      <c r="I22" s="446" t="s">
        <v>461</v>
      </c>
      <c r="J22" s="447">
        <v>5</v>
      </c>
      <c r="K22" s="447">
        <v>0.06</v>
      </c>
      <c r="L22" s="447">
        <v>20</v>
      </c>
      <c r="M22" s="414"/>
      <c r="N22" s="414"/>
      <c r="O22" s="414"/>
      <c r="P22" s="414"/>
      <c r="Q22" s="414"/>
      <c r="R22" s="414"/>
      <c r="S22" s="414"/>
      <c r="T22" s="414"/>
      <c r="U22" s="414"/>
      <c r="V22" s="414"/>
      <c r="W22" s="414"/>
      <c r="X22" s="414"/>
      <c r="Y22" s="414"/>
      <c r="Z22" s="414"/>
      <c r="AA22" s="417"/>
      <c r="AB22" s="417"/>
      <c r="AC22" s="418"/>
      <c r="AD22" s="418"/>
      <c r="AE22" s="418"/>
      <c r="AF22" s="418"/>
      <c r="AG22" s="418"/>
      <c r="AH22" s="418"/>
    </row>
    <row r="23" spans="1:34" ht="32.950000000000003" customHeight="1" x14ac:dyDescent="0.3">
      <c r="A23" s="414"/>
      <c r="B23" s="415"/>
      <c r="C23" s="414"/>
      <c r="D23" s="414"/>
      <c r="E23" s="414"/>
      <c r="F23" s="414"/>
      <c r="G23" s="414"/>
      <c r="H23" s="414"/>
      <c r="I23" s="446" t="s">
        <v>462</v>
      </c>
      <c r="J23" s="447">
        <v>7.5</v>
      </c>
      <c r="K23" s="447">
        <v>0.06</v>
      </c>
      <c r="L23" s="447">
        <v>20</v>
      </c>
      <c r="M23" s="414"/>
      <c r="N23" s="414"/>
      <c r="O23" s="414"/>
      <c r="P23" s="414"/>
      <c r="Q23" s="414"/>
      <c r="R23" s="414"/>
      <c r="S23" s="414"/>
      <c r="T23" s="414"/>
      <c r="U23" s="414"/>
      <c r="V23" s="414"/>
      <c r="W23" s="414"/>
      <c r="X23" s="414"/>
      <c r="Y23" s="414"/>
      <c r="Z23" s="414"/>
      <c r="AA23" s="417"/>
      <c r="AB23" s="417"/>
      <c r="AC23" s="418"/>
      <c r="AD23" s="418"/>
      <c r="AE23" s="418"/>
      <c r="AF23" s="418"/>
      <c r="AG23" s="418"/>
      <c r="AH23" s="418"/>
    </row>
    <row r="24" spans="1:34" ht="32.950000000000003" customHeight="1" x14ac:dyDescent="0.3">
      <c r="A24" s="414"/>
      <c r="B24" s="415"/>
      <c r="C24" s="414"/>
      <c r="D24" s="414"/>
      <c r="E24" s="414"/>
      <c r="F24" s="414"/>
      <c r="G24" s="414"/>
      <c r="H24" s="414"/>
      <c r="I24" s="446" t="s">
        <v>463</v>
      </c>
      <c r="J24" s="447">
        <v>0</v>
      </c>
      <c r="K24" s="447">
        <v>0.06</v>
      </c>
      <c r="L24" s="447"/>
      <c r="M24" s="414"/>
      <c r="N24" s="414"/>
      <c r="O24" s="414"/>
      <c r="P24" s="414"/>
      <c r="Q24" s="414"/>
      <c r="R24" s="414"/>
      <c r="S24" s="414"/>
      <c r="T24" s="414"/>
      <c r="U24" s="414"/>
      <c r="V24" s="414"/>
      <c r="W24" s="414"/>
      <c r="X24" s="414"/>
      <c r="Y24" s="414"/>
      <c r="Z24" s="414"/>
      <c r="AA24" s="417"/>
      <c r="AB24" s="417"/>
      <c r="AC24" s="418"/>
      <c r="AD24" s="418"/>
      <c r="AE24" s="418"/>
      <c r="AF24" s="418"/>
      <c r="AG24" s="418"/>
      <c r="AH24" s="418"/>
    </row>
    <row r="25" spans="1:34" ht="32.950000000000003" customHeight="1" x14ac:dyDescent="0.3">
      <c r="A25" s="414"/>
      <c r="B25" s="415"/>
      <c r="C25" s="414"/>
      <c r="D25" s="414"/>
      <c r="E25" s="414"/>
      <c r="F25" s="414"/>
      <c r="G25" s="414"/>
      <c r="H25" s="414"/>
      <c r="I25" s="446" t="s">
        <v>464</v>
      </c>
      <c r="J25" s="447">
        <v>5</v>
      </c>
      <c r="K25" s="447">
        <v>0.06</v>
      </c>
      <c r="L25" s="447">
        <v>4</v>
      </c>
      <c r="M25" s="414"/>
      <c r="N25" s="414"/>
      <c r="O25" s="414"/>
      <c r="P25" s="414"/>
      <c r="Q25" s="414"/>
      <c r="R25" s="414"/>
      <c r="S25" s="414"/>
      <c r="T25" s="414"/>
      <c r="U25" s="414"/>
      <c r="V25" s="414"/>
      <c r="W25" s="414"/>
      <c r="X25" s="414"/>
      <c r="Y25" s="414"/>
      <c r="Z25" s="414"/>
      <c r="AA25" s="417"/>
      <c r="AB25" s="417"/>
      <c r="AC25" s="418"/>
      <c r="AD25" s="418"/>
      <c r="AE25" s="418"/>
      <c r="AF25" s="418"/>
      <c r="AG25" s="418"/>
      <c r="AH25" s="418"/>
    </row>
    <row r="26" spans="1:34" ht="32.950000000000003" customHeight="1" x14ac:dyDescent="0.3">
      <c r="A26" s="414"/>
      <c r="B26" s="415"/>
      <c r="C26" s="414"/>
      <c r="D26" s="414"/>
      <c r="E26" s="414"/>
      <c r="F26" s="414"/>
      <c r="G26" s="414"/>
      <c r="H26" s="414"/>
      <c r="I26" s="446" t="s">
        <v>465</v>
      </c>
      <c r="J26" s="447">
        <v>10</v>
      </c>
      <c r="K26" s="447">
        <v>0.12</v>
      </c>
      <c r="L26" s="447">
        <v>25</v>
      </c>
      <c r="M26" s="414"/>
      <c r="N26" s="414"/>
      <c r="O26" s="414"/>
      <c r="P26" s="414"/>
      <c r="Q26" s="414"/>
      <c r="R26" s="414"/>
      <c r="S26" s="414"/>
      <c r="T26" s="414"/>
      <c r="U26" s="414"/>
      <c r="V26" s="414"/>
      <c r="W26" s="414"/>
      <c r="X26" s="414"/>
      <c r="Y26" s="414"/>
      <c r="Z26" s="414"/>
      <c r="AA26" s="417"/>
      <c r="AB26" s="417"/>
      <c r="AC26" s="418"/>
      <c r="AD26" s="418"/>
      <c r="AE26" s="418"/>
      <c r="AF26" s="418"/>
      <c r="AG26" s="418"/>
      <c r="AH26" s="418"/>
    </row>
    <row r="27" spans="1:34" ht="32.950000000000003" customHeight="1" x14ac:dyDescent="0.3">
      <c r="A27" s="414"/>
      <c r="B27" s="415"/>
      <c r="C27" s="414"/>
      <c r="D27" s="414"/>
      <c r="E27" s="414"/>
      <c r="F27" s="414"/>
      <c r="G27" s="414"/>
      <c r="H27" s="414"/>
      <c r="I27" s="446" t="s">
        <v>466</v>
      </c>
      <c r="J27" s="447">
        <v>5</v>
      </c>
      <c r="K27" s="447">
        <v>0.06</v>
      </c>
      <c r="L27" s="447">
        <v>50</v>
      </c>
      <c r="M27" s="414"/>
      <c r="N27" s="414"/>
      <c r="O27" s="414"/>
      <c r="P27" s="414"/>
      <c r="Q27" s="414"/>
      <c r="R27" s="414"/>
      <c r="S27" s="414"/>
      <c r="T27" s="414"/>
      <c r="U27" s="414"/>
      <c r="V27" s="414"/>
      <c r="W27" s="414"/>
      <c r="X27" s="414"/>
      <c r="Y27" s="414"/>
      <c r="Z27" s="414"/>
      <c r="AA27" s="417"/>
      <c r="AB27" s="417"/>
      <c r="AC27" s="418"/>
      <c r="AD27" s="418"/>
      <c r="AE27" s="418"/>
      <c r="AF27" s="418"/>
      <c r="AG27" s="418"/>
      <c r="AH27" s="418"/>
    </row>
    <row r="28" spans="1:34" ht="32.950000000000003" customHeight="1" x14ac:dyDescent="0.3">
      <c r="A28" s="414"/>
      <c r="B28" s="415"/>
      <c r="C28" s="414"/>
      <c r="D28" s="414"/>
      <c r="E28" s="414"/>
      <c r="F28" s="414"/>
      <c r="G28" s="414"/>
      <c r="H28" s="414"/>
      <c r="I28" s="446" t="s">
        <v>467</v>
      </c>
      <c r="J28" s="447">
        <v>0</v>
      </c>
      <c r="K28" s="447">
        <v>0.06</v>
      </c>
      <c r="L28" s="447">
        <v>0</v>
      </c>
      <c r="M28" s="414"/>
      <c r="N28" s="414"/>
      <c r="O28" s="414"/>
      <c r="P28" s="414"/>
      <c r="Q28" s="414"/>
      <c r="R28" s="414"/>
      <c r="S28" s="414"/>
      <c r="T28" s="414"/>
      <c r="U28" s="414"/>
      <c r="V28" s="414"/>
      <c r="W28" s="414"/>
      <c r="X28" s="414"/>
      <c r="Y28" s="414"/>
      <c r="Z28" s="414"/>
      <c r="AA28" s="417"/>
      <c r="AB28" s="417"/>
      <c r="AC28" s="418"/>
      <c r="AD28" s="418"/>
      <c r="AE28" s="418"/>
      <c r="AF28" s="418"/>
      <c r="AG28" s="418"/>
      <c r="AH28" s="418"/>
    </row>
    <row r="29" spans="1:34" ht="32.950000000000003" customHeight="1" x14ac:dyDescent="0.3">
      <c r="A29" s="414"/>
      <c r="B29" s="415"/>
      <c r="C29" s="414"/>
      <c r="D29" s="414"/>
      <c r="E29" s="414"/>
      <c r="F29" s="414"/>
      <c r="G29" s="414"/>
      <c r="H29" s="414"/>
      <c r="I29" s="446" t="s">
        <v>468</v>
      </c>
      <c r="J29" s="447">
        <v>5</v>
      </c>
      <c r="K29" s="447">
        <v>0.06</v>
      </c>
      <c r="L29" s="447">
        <v>70</v>
      </c>
      <c r="M29" s="414"/>
      <c r="N29" s="414"/>
      <c r="O29" s="414"/>
      <c r="P29" s="414"/>
      <c r="Q29" s="414"/>
      <c r="R29" s="414"/>
      <c r="S29" s="414"/>
      <c r="T29" s="414"/>
      <c r="U29" s="414"/>
      <c r="V29" s="414"/>
      <c r="W29" s="414"/>
      <c r="X29" s="414"/>
      <c r="Y29" s="414"/>
      <c r="Z29" s="414"/>
      <c r="AA29" s="417"/>
      <c r="AB29" s="417"/>
      <c r="AC29" s="418"/>
      <c r="AD29" s="418"/>
      <c r="AE29" s="418"/>
      <c r="AF29" s="418"/>
      <c r="AG29" s="418"/>
      <c r="AH29" s="418"/>
    </row>
    <row r="30" spans="1:34" ht="32.950000000000003" customHeight="1" x14ac:dyDescent="0.3">
      <c r="A30" s="414"/>
      <c r="B30" s="415"/>
      <c r="C30" s="414"/>
      <c r="D30" s="414"/>
      <c r="E30" s="414"/>
      <c r="F30" s="414"/>
      <c r="G30" s="414"/>
      <c r="H30" s="414"/>
      <c r="I30" s="446" t="s">
        <v>469</v>
      </c>
      <c r="J30" s="447">
        <v>10</v>
      </c>
      <c r="K30" s="447">
        <v>0.18</v>
      </c>
      <c r="L30" s="447">
        <v>25</v>
      </c>
      <c r="M30" s="414"/>
      <c r="N30" s="414"/>
      <c r="O30" s="414"/>
      <c r="P30" s="414"/>
      <c r="Q30" s="414"/>
      <c r="R30" s="414"/>
      <c r="S30" s="414"/>
      <c r="T30" s="414"/>
      <c r="U30" s="414"/>
      <c r="V30" s="414"/>
      <c r="W30" s="414"/>
      <c r="X30" s="414"/>
      <c r="Y30" s="414"/>
      <c r="Z30" s="414"/>
      <c r="AA30" s="417"/>
      <c r="AB30" s="417"/>
      <c r="AC30" s="418"/>
      <c r="AD30" s="418"/>
      <c r="AE30" s="418"/>
      <c r="AF30" s="418"/>
      <c r="AG30" s="418"/>
      <c r="AH30" s="418"/>
    </row>
    <row r="31" spans="1:34" ht="32.950000000000003" customHeight="1" x14ac:dyDescent="0.3">
      <c r="A31" s="414"/>
      <c r="B31" s="415"/>
      <c r="C31" s="414"/>
      <c r="D31" s="414"/>
      <c r="E31" s="414"/>
      <c r="F31" s="414"/>
      <c r="G31" s="414"/>
      <c r="H31" s="414"/>
      <c r="I31" s="446" t="s">
        <v>470</v>
      </c>
      <c r="J31" s="447">
        <v>10</v>
      </c>
      <c r="K31" s="447">
        <v>0.18</v>
      </c>
      <c r="L31" s="447">
        <v>25</v>
      </c>
      <c r="M31" s="414"/>
      <c r="N31" s="414"/>
      <c r="O31" s="414"/>
      <c r="P31" s="414"/>
      <c r="Q31" s="414"/>
      <c r="R31" s="414"/>
      <c r="S31" s="414"/>
      <c r="T31" s="414"/>
      <c r="U31" s="414"/>
      <c r="V31" s="414"/>
      <c r="W31" s="414"/>
      <c r="X31" s="414"/>
      <c r="Y31" s="414"/>
      <c r="Z31" s="414"/>
      <c r="AA31" s="417"/>
      <c r="AB31" s="417"/>
      <c r="AC31" s="418"/>
      <c r="AD31" s="418"/>
      <c r="AE31" s="418"/>
      <c r="AF31" s="418"/>
      <c r="AG31" s="418"/>
      <c r="AH31" s="418"/>
    </row>
    <row r="32" spans="1:34" ht="32.950000000000003" customHeight="1" x14ac:dyDescent="0.3">
      <c r="A32" s="414"/>
      <c r="B32" s="415"/>
      <c r="C32" s="414"/>
      <c r="D32" s="414"/>
      <c r="E32" s="414"/>
      <c r="F32" s="414"/>
      <c r="G32" s="414"/>
      <c r="H32" s="414"/>
      <c r="I32" s="446" t="s">
        <v>471</v>
      </c>
      <c r="J32" s="447">
        <v>5</v>
      </c>
      <c r="K32" s="447">
        <v>0.06</v>
      </c>
      <c r="L32" s="447">
        <v>30</v>
      </c>
      <c r="M32" s="414"/>
      <c r="N32" s="414"/>
      <c r="O32" s="414"/>
      <c r="P32" s="414"/>
      <c r="Q32" s="414"/>
      <c r="R32" s="414"/>
      <c r="S32" s="414"/>
      <c r="T32" s="414"/>
      <c r="U32" s="414"/>
      <c r="V32" s="414"/>
      <c r="W32" s="414"/>
      <c r="X32" s="414"/>
      <c r="Y32" s="414"/>
      <c r="Z32" s="414"/>
      <c r="AA32" s="417"/>
      <c r="AB32" s="417"/>
      <c r="AC32" s="418"/>
      <c r="AD32" s="418"/>
      <c r="AE32" s="418"/>
      <c r="AF32" s="418"/>
      <c r="AG32" s="418"/>
      <c r="AH32" s="418"/>
    </row>
    <row r="33" spans="1:34" ht="32.950000000000003" customHeight="1" x14ac:dyDescent="0.3">
      <c r="A33" s="414"/>
      <c r="B33" s="415"/>
      <c r="C33" s="414"/>
      <c r="D33" s="414"/>
      <c r="E33" s="414"/>
      <c r="F33" s="414"/>
      <c r="G33" s="414"/>
      <c r="H33" s="414"/>
      <c r="I33" s="446" t="s">
        <v>472</v>
      </c>
      <c r="J33" s="447">
        <v>20</v>
      </c>
      <c r="K33" s="447">
        <v>0.06</v>
      </c>
      <c r="L33" s="447">
        <v>100</v>
      </c>
      <c r="M33" s="414"/>
      <c r="N33" s="414"/>
      <c r="O33" s="414"/>
      <c r="P33" s="414"/>
      <c r="Q33" s="414"/>
      <c r="R33" s="414"/>
      <c r="S33" s="414"/>
      <c r="T33" s="414"/>
      <c r="U33" s="414"/>
      <c r="V33" s="414"/>
      <c r="W33" s="414"/>
      <c r="X33" s="414"/>
      <c r="Y33" s="414"/>
      <c r="Z33" s="414"/>
      <c r="AA33" s="417"/>
      <c r="AB33" s="417"/>
      <c r="AC33" s="418"/>
      <c r="AD33" s="418"/>
      <c r="AE33" s="418"/>
      <c r="AF33" s="418"/>
      <c r="AG33" s="418"/>
      <c r="AH33" s="418"/>
    </row>
    <row r="34" spans="1:34" ht="32.950000000000003" customHeight="1" x14ac:dyDescent="0.3">
      <c r="A34" s="414"/>
      <c r="B34" s="415"/>
      <c r="C34" s="414"/>
      <c r="D34" s="414"/>
      <c r="E34" s="414"/>
      <c r="F34" s="414"/>
      <c r="G34" s="414"/>
      <c r="H34" s="414"/>
      <c r="I34" s="446" t="s">
        <v>473</v>
      </c>
      <c r="J34" s="447">
        <v>5</v>
      </c>
      <c r="K34" s="447">
        <v>0.06</v>
      </c>
      <c r="L34" s="447">
        <v>2</v>
      </c>
      <c r="M34" s="414"/>
      <c r="N34" s="414"/>
      <c r="O34" s="414"/>
      <c r="P34" s="414"/>
      <c r="Q34" s="414"/>
      <c r="R34" s="414"/>
      <c r="S34" s="414"/>
      <c r="T34" s="414"/>
      <c r="U34" s="414"/>
      <c r="V34" s="414"/>
      <c r="W34" s="414"/>
      <c r="X34" s="414"/>
      <c r="Y34" s="414"/>
      <c r="Z34" s="414"/>
      <c r="AA34" s="417"/>
      <c r="AB34" s="417"/>
      <c r="AC34" s="418"/>
      <c r="AD34" s="418"/>
      <c r="AE34" s="418"/>
      <c r="AF34" s="418"/>
      <c r="AG34" s="418"/>
      <c r="AH34" s="418"/>
    </row>
    <row r="35" spans="1:34" ht="32.950000000000003" customHeight="1" x14ac:dyDescent="0.3">
      <c r="A35" s="414"/>
      <c r="B35" s="415"/>
      <c r="C35" s="414"/>
      <c r="D35" s="414"/>
      <c r="E35" s="414"/>
      <c r="F35" s="414"/>
      <c r="G35" s="414"/>
      <c r="H35" s="414"/>
      <c r="I35" s="446" t="s">
        <v>474</v>
      </c>
      <c r="J35" s="447">
        <v>0</v>
      </c>
      <c r="K35" s="447">
        <v>0.06</v>
      </c>
      <c r="L35" s="447">
        <v>0</v>
      </c>
      <c r="M35" s="414"/>
      <c r="N35" s="414"/>
      <c r="O35" s="414"/>
      <c r="P35" s="414"/>
      <c r="Q35" s="414"/>
      <c r="R35" s="414"/>
      <c r="S35" s="414"/>
      <c r="T35" s="414"/>
      <c r="U35" s="414"/>
      <c r="V35" s="414"/>
      <c r="W35" s="414"/>
      <c r="X35" s="414"/>
      <c r="Y35" s="414"/>
      <c r="Z35" s="414"/>
      <c r="AA35" s="417"/>
      <c r="AB35" s="417"/>
      <c r="AC35" s="418"/>
      <c r="AD35" s="418"/>
      <c r="AE35" s="418"/>
      <c r="AF35" s="418"/>
      <c r="AG35" s="418"/>
      <c r="AH35" s="418"/>
    </row>
    <row r="36" spans="1:34" ht="32.950000000000003" customHeight="1" x14ac:dyDescent="0.3">
      <c r="A36" s="414"/>
      <c r="B36" s="415"/>
      <c r="C36" s="414"/>
      <c r="D36" s="414"/>
      <c r="E36" s="414"/>
      <c r="F36" s="414"/>
      <c r="G36" s="414"/>
      <c r="H36" s="414"/>
      <c r="I36" s="446" t="s">
        <v>475</v>
      </c>
      <c r="J36" s="447">
        <v>0</v>
      </c>
      <c r="K36" s="447">
        <v>0.12</v>
      </c>
      <c r="L36" s="447">
        <v>0</v>
      </c>
      <c r="M36" s="414"/>
      <c r="N36" s="414"/>
      <c r="O36" s="414"/>
      <c r="P36" s="414"/>
      <c r="Q36" s="414"/>
      <c r="R36" s="414"/>
      <c r="S36" s="414"/>
      <c r="T36" s="414"/>
      <c r="U36" s="414"/>
      <c r="V36" s="414"/>
      <c r="W36" s="414"/>
      <c r="X36" s="414"/>
      <c r="Y36" s="414"/>
      <c r="Z36" s="414"/>
      <c r="AA36" s="417"/>
      <c r="AB36" s="417"/>
      <c r="AC36" s="418"/>
      <c r="AD36" s="418"/>
      <c r="AE36" s="418"/>
      <c r="AF36" s="418"/>
      <c r="AG36" s="418"/>
      <c r="AH36" s="418"/>
    </row>
    <row r="37" spans="1:34" ht="32.950000000000003" customHeight="1" x14ac:dyDescent="0.3">
      <c r="A37" s="414"/>
      <c r="B37" s="415"/>
      <c r="C37" s="414"/>
      <c r="D37" s="414"/>
      <c r="E37" s="414"/>
      <c r="F37" s="414"/>
      <c r="G37" s="414"/>
      <c r="H37" s="414"/>
      <c r="I37" s="446" t="s">
        <v>476</v>
      </c>
      <c r="J37" s="447">
        <v>7.5</v>
      </c>
      <c r="K37" s="447">
        <v>0.18</v>
      </c>
      <c r="L37" s="447">
        <v>120</v>
      </c>
      <c r="M37" s="414"/>
      <c r="N37" s="414"/>
      <c r="O37" s="414"/>
      <c r="P37" s="414"/>
      <c r="Q37" s="414"/>
      <c r="R37" s="414"/>
      <c r="S37" s="414"/>
      <c r="T37" s="414"/>
      <c r="U37" s="414"/>
      <c r="V37" s="414"/>
      <c r="W37" s="414"/>
      <c r="X37" s="414"/>
      <c r="Y37" s="414"/>
      <c r="Z37" s="414"/>
      <c r="AA37" s="417"/>
      <c r="AB37" s="417"/>
      <c r="AC37" s="418"/>
      <c r="AD37" s="418"/>
      <c r="AE37" s="418"/>
      <c r="AF37" s="418"/>
      <c r="AG37" s="418"/>
      <c r="AH37" s="418"/>
    </row>
    <row r="38" spans="1:34" ht="32.950000000000003" customHeight="1" x14ac:dyDescent="0.3">
      <c r="A38" s="414"/>
      <c r="B38" s="415"/>
      <c r="C38" s="414"/>
      <c r="D38" s="414"/>
      <c r="E38" s="414"/>
      <c r="F38" s="414"/>
      <c r="G38" s="414"/>
      <c r="H38" s="414"/>
      <c r="I38" s="446" t="s">
        <v>477</v>
      </c>
      <c r="J38" s="447">
        <v>7.5</v>
      </c>
      <c r="K38" s="447">
        <v>0.18</v>
      </c>
      <c r="L38" s="447">
        <v>20</v>
      </c>
      <c r="M38" s="414"/>
      <c r="N38" s="414"/>
      <c r="O38" s="414"/>
      <c r="P38" s="414"/>
      <c r="Q38" s="414"/>
      <c r="R38" s="414"/>
      <c r="S38" s="414"/>
      <c r="T38" s="414"/>
      <c r="U38" s="414"/>
      <c r="V38" s="414"/>
      <c r="W38" s="414"/>
      <c r="X38" s="414"/>
      <c r="Y38" s="414"/>
      <c r="Z38" s="414"/>
      <c r="AA38" s="417"/>
      <c r="AB38" s="417"/>
      <c r="AC38" s="418"/>
      <c r="AD38" s="418"/>
      <c r="AE38" s="418"/>
      <c r="AF38" s="418"/>
      <c r="AG38" s="418"/>
      <c r="AH38" s="418"/>
    </row>
    <row r="39" spans="1:34" ht="32.950000000000003" customHeight="1" x14ac:dyDescent="0.3">
      <c r="A39" s="414"/>
      <c r="B39" s="415"/>
      <c r="C39" s="414"/>
      <c r="D39" s="414"/>
      <c r="E39" s="414"/>
      <c r="F39" s="414"/>
      <c r="G39" s="414"/>
      <c r="H39" s="414"/>
      <c r="I39" s="446" t="s">
        <v>478</v>
      </c>
      <c r="J39" s="447">
        <v>10</v>
      </c>
      <c r="K39" s="447">
        <v>0.18</v>
      </c>
      <c r="L39" s="447">
        <v>7</v>
      </c>
      <c r="M39" s="414"/>
      <c r="N39" s="414"/>
      <c r="O39" s="414"/>
      <c r="P39" s="414"/>
      <c r="Q39" s="414"/>
      <c r="R39" s="414"/>
      <c r="S39" s="414"/>
      <c r="T39" s="414"/>
      <c r="U39" s="414"/>
      <c r="V39" s="414"/>
      <c r="W39" s="414"/>
      <c r="X39" s="414"/>
      <c r="Y39" s="414"/>
      <c r="Z39" s="414"/>
      <c r="AA39" s="417"/>
      <c r="AB39" s="417"/>
      <c r="AC39" s="418"/>
      <c r="AD39" s="418"/>
      <c r="AE39" s="418"/>
      <c r="AF39" s="418"/>
      <c r="AG39" s="418"/>
      <c r="AH39" s="418"/>
    </row>
    <row r="40" spans="1:34" ht="32.950000000000003" customHeight="1" x14ac:dyDescent="0.3">
      <c r="A40" s="414"/>
      <c r="B40" s="415"/>
      <c r="C40" s="414"/>
      <c r="D40" s="414"/>
      <c r="E40" s="414"/>
      <c r="F40" s="414"/>
      <c r="G40" s="414"/>
      <c r="H40" s="414"/>
      <c r="I40" s="446" t="s">
        <v>479</v>
      </c>
      <c r="J40" s="447">
        <v>5</v>
      </c>
      <c r="K40" s="447">
        <v>0.06</v>
      </c>
      <c r="L40" s="447">
        <v>15</v>
      </c>
      <c r="M40" s="414"/>
      <c r="N40" s="414"/>
      <c r="O40" s="414"/>
      <c r="P40" s="414"/>
      <c r="Q40" s="414"/>
      <c r="R40" s="414"/>
      <c r="S40" s="414"/>
      <c r="T40" s="414"/>
      <c r="U40" s="414"/>
      <c r="V40" s="414"/>
      <c r="W40" s="414"/>
      <c r="X40" s="414"/>
      <c r="Y40" s="414"/>
      <c r="Z40" s="414"/>
      <c r="AA40" s="417"/>
      <c r="AB40" s="417"/>
      <c r="AC40" s="418"/>
      <c r="AD40" s="418"/>
      <c r="AE40" s="418"/>
      <c r="AF40" s="418"/>
      <c r="AG40" s="418"/>
      <c r="AH40" s="418"/>
    </row>
    <row r="41" spans="1:34" ht="32.950000000000003" customHeight="1" x14ac:dyDescent="0.3">
      <c r="A41" s="414"/>
      <c r="B41" s="415"/>
      <c r="C41" s="414"/>
      <c r="D41" s="414"/>
      <c r="E41" s="414"/>
      <c r="F41" s="414"/>
      <c r="G41" s="414"/>
      <c r="H41" s="414"/>
      <c r="I41" s="446" t="s">
        <v>480</v>
      </c>
      <c r="J41" s="447">
        <v>0</v>
      </c>
      <c r="K41" s="447">
        <v>0.3</v>
      </c>
      <c r="L41" s="447">
        <v>30</v>
      </c>
      <c r="M41" s="414"/>
      <c r="N41" s="414"/>
      <c r="O41" s="414"/>
      <c r="P41" s="414"/>
      <c r="Q41" s="414"/>
      <c r="R41" s="414"/>
      <c r="S41" s="414"/>
      <c r="T41" s="414"/>
      <c r="U41" s="414"/>
      <c r="V41" s="414"/>
      <c r="W41" s="414"/>
      <c r="X41" s="414"/>
      <c r="Y41" s="414"/>
      <c r="Z41" s="414"/>
      <c r="AA41" s="417"/>
      <c r="AB41" s="417"/>
      <c r="AC41" s="418"/>
      <c r="AD41" s="418"/>
      <c r="AE41" s="418"/>
      <c r="AF41" s="418"/>
      <c r="AG41" s="418"/>
      <c r="AH41" s="418"/>
    </row>
    <row r="42" spans="1:34" ht="32.950000000000003" customHeight="1" x14ac:dyDescent="0.3">
      <c r="A42" s="414"/>
      <c r="B42" s="415"/>
      <c r="C42" s="414"/>
      <c r="D42" s="414"/>
      <c r="E42" s="414"/>
      <c r="F42" s="414"/>
      <c r="G42" s="414"/>
      <c r="H42" s="414"/>
      <c r="I42" s="446" t="s">
        <v>481</v>
      </c>
      <c r="J42" s="447">
        <v>20</v>
      </c>
      <c r="K42" s="447">
        <v>0.06</v>
      </c>
      <c r="L42" s="447">
        <v>40</v>
      </c>
      <c r="M42" s="414"/>
      <c r="N42" s="414"/>
      <c r="O42" s="414"/>
      <c r="P42" s="414"/>
      <c r="Q42" s="414"/>
      <c r="R42" s="414"/>
      <c r="S42" s="414"/>
      <c r="T42" s="414"/>
      <c r="U42" s="414"/>
      <c r="V42" s="414"/>
      <c r="W42" s="414"/>
      <c r="X42" s="414"/>
      <c r="Y42" s="414"/>
      <c r="Z42" s="414"/>
      <c r="AA42" s="417"/>
      <c r="AB42" s="417"/>
      <c r="AC42" s="418"/>
      <c r="AD42" s="418"/>
      <c r="AE42" s="418"/>
      <c r="AF42" s="418"/>
      <c r="AG42" s="418"/>
      <c r="AH42" s="418"/>
    </row>
    <row r="43" spans="1:34" ht="32.950000000000003" customHeight="1" x14ac:dyDescent="0.3">
      <c r="A43" s="414"/>
      <c r="B43" s="415"/>
      <c r="C43" s="414"/>
      <c r="D43" s="414"/>
      <c r="E43" s="414"/>
      <c r="F43" s="414"/>
      <c r="G43" s="414"/>
      <c r="H43" s="414"/>
      <c r="I43" s="446" t="s">
        <v>482</v>
      </c>
      <c r="J43" s="447">
        <v>20</v>
      </c>
      <c r="K43" s="447">
        <v>0.06</v>
      </c>
      <c r="L43" s="447">
        <v>10</v>
      </c>
      <c r="M43" s="414"/>
      <c r="N43" s="414"/>
      <c r="O43" s="414"/>
      <c r="P43" s="414"/>
      <c r="Q43" s="414"/>
      <c r="R43" s="414"/>
      <c r="S43" s="414"/>
      <c r="T43" s="414"/>
      <c r="U43" s="414"/>
      <c r="V43" s="414"/>
      <c r="W43" s="414"/>
      <c r="X43" s="414"/>
      <c r="Y43" s="414"/>
      <c r="Z43" s="414"/>
      <c r="AA43" s="417"/>
      <c r="AB43" s="417"/>
      <c r="AC43" s="418"/>
      <c r="AD43" s="418"/>
      <c r="AE43" s="418"/>
      <c r="AF43" s="418"/>
      <c r="AG43" s="418"/>
      <c r="AH43" s="418"/>
    </row>
    <row r="44" spans="1:34" ht="32.950000000000003" customHeight="1" x14ac:dyDescent="0.3">
      <c r="A44" s="414"/>
      <c r="B44" s="415"/>
      <c r="C44" s="414"/>
      <c r="D44" s="414"/>
      <c r="E44" s="414"/>
      <c r="F44" s="414"/>
      <c r="G44" s="414"/>
      <c r="H44" s="414"/>
      <c r="I44" s="446" t="s">
        <v>483</v>
      </c>
      <c r="J44" s="447">
        <v>7.5</v>
      </c>
      <c r="K44" s="447">
        <v>0.12</v>
      </c>
      <c r="L44" s="447">
        <v>20</v>
      </c>
      <c r="M44" s="414"/>
      <c r="N44" s="414"/>
      <c r="O44" s="414"/>
      <c r="P44" s="414"/>
      <c r="Q44" s="414"/>
      <c r="R44" s="414"/>
      <c r="S44" s="414"/>
      <c r="T44" s="414"/>
      <c r="U44" s="414"/>
      <c r="V44" s="414"/>
      <c r="W44" s="414"/>
      <c r="X44" s="414"/>
      <c r="Y44" s="414"/>
      <c r="Z44" s="414"/>
      <c r="AA44" s="417"/>
      <c r="AB44" s="417"/>
      <c r="AC44" s="418"/>
      <c r="AD44" s="418"/>
      <c r="AE44" s="418"/>
      <c r="AF44" s="418"/>
      <c r="AG44" s="418"/>
      <c r="AH44" s="418"/>
    </row>
    <row r="45" spans="1:34" ht="32.950000000000003" customHeight="1" x14ac:dyDescent="0.3">
      <c r="A45" s="414"/>
      <c r="B45" s="415"/>
      <c r="C45" s="414"/>
      <c r="D45" s="414"/>
      <c r="E45" s="414"/>
      <c r="F45" s="414"/>
      <c r="G45" s="414"/>
      <c r="H45" s="414"/>
      <c r="I45" s="446" t="s">
        <v>484</v>
      </c>
      <c r="J45" s="447">
        <v>5</v>
      </c>
      <c r="K45" s="447">
        <v>0.12</v>
      </c>
      <c r="L45" s="447">
        <v>10</v>
      </c>
      <c r="M45" s="414"/>
      <c r="N45" s="414"/>
      <c r="O45" s="414"/>
      <c r="P45" s="414"/>
      <c r="Q45" s="414"/>
      <c r="R45" s="414"/>
      <c r="S45" s="414"/>
      <c r="T45" s="414"/>
      <c r="U45" s="414"/>
      <c r="V45" s="414"/>
      <c r="W45" s="414"/>
      <c r="X45" s="414"/>
      <c r="Y45" s="414"/>
      <c r="Z45" s="414"/>
      <c r="AA45" s="417"/>
      <c r="AB45" s="417"/>
      <c r="AC45" s="418"/>
      <c r="AD45" s="418"/>
      <c r="AE45" s="418"/>
      <c r="AF45" s="418"/>
      <c r="AG45" s="418"/>
      <c r="AH45" s="418"/>
    </row>
    <row r="46" spans="1:34" ht="32.950000000000003" customHeight="1" x14ac:dyDescent="0.3">
      <c r="A46" s="414"/>
      <c r="B46" s="415"/>
      <c r="C46" s="414"/>
      <c r="D46" s="414"/>
      <c r="E46" s="414"/>
      <c r="F46" s="414"/>
      <c r="G46" s="414"/>
      <c r="H46" s="414"/>
      <c r="I46" s="446" t="s">
        <v>485</v>
      </c>
      <c r="J46" s="447">
        <v>5</v>
      </c>
      <c r="K46" s="447">
        <v>0.12</v>
      </c>
      <c r="L46" s="447">
        <v>10</v>
      </c>
      <c r="M46" s="414"/>
      <c r="N46" s="414"/>
      <c r="O46" s="414"/>
      <c r="P46" s="414"/>
      <c r="Q46" s="414"/>
      <c r="R46" s="414"/>
      <c r="S46" s="414"/>
      <c r="T46" s="414"/>
      <c r="U46" s="414"/>
      <c r="V46" s="414"/>
      <c r="W46" s="414"/>
      <c r="X46" s="414"/>
      <c r="Y46" s="414"/>
      <c r="Z46" s="414"/>
      <c r="AA46" s="417"/>
      <c r="AB46" s="417"/>
      <c r="AC46" s="418"/>
      <c r="AD46" s="418"/>
      <c r="AE46" s="418"/>
      <c r="AF46" s="418"/>
      <c r="AG46" s="418"/>
      <c r="AH46" s="418"/>
    </row>
    <row r="47" spans="1:34" ht="32.950000000000003" customHeight="1" x14ac:dyDescent="0.3">
      <c r="A47" s="414"/>
      <c r="B47" s="415"/>
      <c r="C47" s="414"/>
      <c r="D47" s="414"/>
      <c r="E47" s="414"/>
      <c r="F47" s="414"/>
      <c r="G47" s="414"/>
      <c r="H47" s="414"/>
      <c r="I47" s="446" t="s">
        <v>486</v>
      </c>
      <c r="J47" s="447">
        <v>7.5</v>
      </c>
      <c r="K47" s="447">
        <v>0.06</v>
      </c>
      <c r="L47" s="447">
        <v>65</v>
      </c>
      <c r="M47" s="414"/>
      <c r="N47" s="414"/>
      <c r="O47" s="414"/>
      <c r="P47" s="414"/>
      <c r="Q47" s="414"/>
      <c r="R47" s="414"/>
      <c r="S47" s="414"/>
      <c r="T47" s="414"/>
      <c r="U47" s="414"/>
      <c r="V47" s="414"/>
      <c r="W47" s="414"/>
      <c r="X47" s="414"/>
      <c r="Y47" s="414"/>
      <c r="Z47" s="414"/>
      <c r="AA47" s="417"/>
      <c r="AB47" s="417"/>
      <c r="AC47" s="418"/>
      <c r="AD47" s="418"/>
      <c r="AE47" s="418"/>
      <c r="AF47" s="418"/>
      <c r="AG47" s="418"/>
      <c r="AH47" s="418"/>
    </row>
    <row r="48" spans="1:34" ht="32.950000000000003" customHeight="1" x14ac:dyDescent="0.3">
      <c r="A48" s="414"/>
      <c r="B48" s="415"/>
      <c r="C48" s="414"/>
      <c r="D48" s="414"/>
      <c r="E48" s="414"/>
      <c r="F48" s="414"/>
      <c r="G48" s="414"/>
      <c r="H48" s="414"/>
      <c r="I48" s="446" t="s">
        <v>487</v>
      </c>
      <c r="J48" s="447">
        <v>7.5</v>
      </c>
      <c r="K48" s="447">
        <v>0.06</v>
      </c>
      <c r="L48" s="447">
        <v>150</v>
      </c>
      <c r="M48" s="414"/>
      <c r="N48" s="414"/>
      <c r="O48" s="414"/>
      <c r="P48" s="414"/>
      <c r="Q48" s="414"/>
      <c r="R48" s="414"/>
      <c r="S48" s="414"/>
      <c r="T48" s="414"/>
      <c r="U48" s="414"/>
      <c r="V48" s="414"/>
      <c r="W48" s="414"/>
      <c r="X48" s="414"/>
      <c r="Y48" s="414"/>
      <c r="Z48" s="414"/>
      <c r="AA48" s="417"/>
      <c r="AB48" s="417"/>
      <c r="AC48" s="418"/>
      <c r="AD48" s="418"/>
      <c r="AE48" s="418"/>
      <c r="AF48" s="418"/>
      <c r="AG48" s="418"/>
      <c r="AH48" s="418"/>
    </row>
    <row r="49" spans="1:34" ht="32.950000000000003" customHeight="1" x14ac:dyDescent="0.3">
      <c r="A49" s="414"/>
      <c r="B49" s="415"/>
      <c r="C49" s="414"/>
      <c r="D49" s="414"/>
      <c r="E49" s="414"/>
      <c r="F49" s="414"/>
      <c r="G49" s="414"/>
      <c r="H49" s="414"/>
      <c r="I49" s="446" t="s">
        <v>488</v>
      </c>
      <c r="J49" s="447">
        <v>5</v>
      </c>
      <c r="K49" s="447">
        <v>0.06</v>
      </c>
      <c r="L49" s="447">
        <v>50</v>
      </c>
      <c r="M49" s="414"/>
      <c r="N49" s="414"/>
      <c r="O49" s="414"/>
      <c r="P49" s="414"/>
      <c r="Q49" s="414"/>
      <c r="R49" s="414"/>
      <c r="S49" s="414"/>
      <c r="T49" s="414"/>
      <c r="U49" s="414"/>
      <c r="V49" s="414"/>
      <c r="W49" s="414"/>
      <c r="X49" s="414"/>
      <c r="Y49" s="414"/>
      <c r="Z49" s="414"/>
      <c r="AA49" s="417"/>
      <c r="AB49" s="417"/>
      <c r="AC49" s="418"/>
      <c r="AD49" s="418"/>
      <c r="AE49" s="418"/>
      <c r="AF49" s="418"/>
      <c r="AG49" s="418"/>
      <c r="AH49" s="418"/>
    </row>
    <row r="50" spans="1:34" ht="32.950000000000003" customHeight="1" x14ac:dyDescent="0.3">
      <c r="A50" s="414"/>
      <c r="B50" s="415"/>
      <c r="C50" s="414"/>
      <c r="D50" s="414"/>
      <c r="E50" s="414"/>
      <c r="F50" s="414"/>
      <c r="G50" s="414"/>
      <c r="H50" s="414"/>
      <c r="I50" s="446" t="s">
        <v>489</v>
      </c>
      <c r="J50" s="447">
        <v>5</v>
      </c>
      <c r="K50" s="447">
        <v>0.12</v>
      </c>
      <c r="L50" s="447">
        <v>10</v>
      </c>
      <c r="M50" s="414"/>
      <c r="N50" s="414"/>
      <c r="O50" s="414"/>
      <c r="P50" s="414"/>
      <c r="Q50" s="414"/>
      <c r="R50" s="414"/>
      <c r="S50" s="414"/>
      <c r="T50" s="414"/>
      <c r="U50" s="414"/>
      <c r="V50" s="414"/>
      <c r="W50" s="414"/>
      <c r="X50" s="414"/>
      <c r="Y50" s="414"/>
      <c r="Z50" s="414"/>
      <c r="AA50" s="417"/>
      <c r="AB50" s="417"/>
      <c r="AC50" s="418"/>
      <c r="AD50" s="418"/>
      <c r="AE50" s="418"/>
      <c r="AF50" s="418"/>
      <c r="AG50" s="418"/>
      <c r="AH50" s="418"/>
    </row>
    <row r="51" spans="1:34" ht="32.950000000000003" customHeight="1" x14ac:dyDescent="0.3">
      <c r="A51" s="414"/>
      <c r="B51" s="415"/>
      <c r="C51" s="414"/>
      <c r="D51" s="414"/>
      <c r="E51" s="414"/>
      <c r="F51" s="414"/>
      <c r="G51" s="414"/>
      <c r="H51" s="414"/>
      <c r="I51" s="446" t="s">
        <v>490</v>
      </c>
      <c r="J51" s="447">
        <v>5</v>
      </c>
      <c r="K51" s="447">
        <v>0.06</v>
      </c>
      <c r="L51" s="447">
        <v>150</v>
      </c>
      <c r="M51" s="414"/>
      <c r="N51" s="414"/>
      <c r="O51" s="414"/>
      <c r="P51" s="414"/>
      <c r="Q51" s="414"/>
      <c r="R51" s="414"/>
      <c r="S51" s="414"/>
      <c r="T51" s="414"/>
      <c r="U51" s="414"/>
      <c r="V51" s="414"/>
      <c r="W51" s="414"/>
      <c r="X51" s="414"/>
      <c r="Y51" s="414"/>
      <c r="Z51" s="414"/>
      <c r="AA51" s="417"/>
      <c r="AB51" s="417"/>
      <c r="AC51" s="418"/>
      <c r="AD51" s="418"/>
      <c r="AE51" s="418"/>
      <c r="AF51" s="418"/>
      <c r="AG51" s="418"/>
      <c r="AH51" s="418"/>
    </row>
    <row r="52" spans="1:34" ht="32.950000000000003" customHeight="1" x14ac:dyDescent="0.3">
      <c r="A52" s="414"/>
      <c r="B52" s="415"/>
      <c r="C52" s="414"/>
      <c r="D52" s="414"/>
      <c r="E52" s="414"/>
      <c r="F52" s="414"/>
      <c r="G52" s="414"/>
      <c r="H52" s="414"/>
      <c r="I52" s="446" t="s">
        <v>491</v>
      </c>
      <c r="J52" s="447">
        <v>7.5</v>
      </c>
      <c r="K52" s="447">
        <v>0.06</v>
      </c>
      <c r="L52" s="447">
        <v>30</v>
      </c>
      <c r="M52" s="414"/>
      <c r="N52" s="414"/>
      <c r="O52" s="414"/>
      <c r="P52" s="414"/>
      <c r="Q52" s="414"/>
      <c r="R52" s="414"/>
      <c r="S52" s="414"/>
      <c r="T52" s="414"/>
      <c r="U52" s="414"/>
      <c r="V52" s="414"/>
      <c r="W52" s="414"/>
      <c r="X52" s="414"/>
      <c r="Y52" s="414"/>
      <c r="Z52" s="414"/>
      <c r="AA52" s="417"/>
      <c r="AB52" s="417"/>
      <c r="AC52" s="418"/>
      <c r="AD52" s="418"/>
      <c r="AE52" s="418"/>
      <c r="AF52" s="418"/>
      <c r="AG52" s="418"/>
      <c r="AH52" s="418"/>
    </row>
    <row r="53" spans="1:34" ht="32.950000000000003" customHeight="1" x14ac:dyDescent="0.3">
      <c r="A53" s="414"/>
      <c r="B53" s="415"/>
      <c r="C53" s="414"/>
      <c r="D53" s="414"/>
      <c r="E53" s="414"/>
      <c r="F53" s="414"/>
      <c r="G53" s="414"/>
      <c r="H53" s="414"/>
      <c r="I53" s="446" t="s">
        <v>492</v>
      </c>
      <c r="J53" s="447">
        <v>5</v>
      </c>
      <c r="K53" s="447">
        <v>0.06</v>
      </c>
      <c r="L53" s="447">
        <v>10</v>
      </c>
      <c r="M53" s="414"/>
      <c r="N53" s="414"/>
      <c r="O53" s="414"/>
      <c r="P53" s="414"/>
      <c r="Q53" s="414"/>
      <c r="R53" s="414"/>
      <c r="S53" s="414"/>
      <c r="T53" s="414"/>
      <c r="U53" s="414"/>
      <c r="V53" s="414"/>
      <c r="W53" s="414"/>
      <c r="X53" s="414"/>
      <c r="Y53" s="414"/>
      <c r="Z53" s="414"/>
      <c r="AA53" s="417"/>
      <c r="AB53" s="417"/>
      <c r="AC53" s="418"/>
      <c r="AD53" s="418"/>
      <c r="AE53" s="418"/>
      <c r="AF53" s="418"/>
      <c r="AG53" s="418"/>
      <c r="AH53" s="418"/>
    </row>
    <row r="54" spans="1:34" ht="32.950000000000003" customHeight="1" x14ac:dyDescent="0.3">
      <c r="A54" s="414"/>
      <c r="B54" s="415"/>
      <c r="C54" s="414"/>
      <c r="D54" s="414"/>
      <c r="E54" s="414"/>
      <c r="F54" s="414"/>
      <c r="G54" s="414"/>
      <c r="H54" s="414"/>
      <c r="I54" s="446" t="s">
        <v>493</v>
      </c>
      <c r="J54" s="447">
        <v>7.5</v>
      </c>
      <c r="K54" s="447">
        <v>0.06</v>
      </c>
      <c r="L54" s="447">
        <v>40</v>
      </c>
      <c r="M54" s="414"/>
      <c r="N54" s="414"/>
      <c r="O54" s="414"/>
      <c r="P54" s="414"/>
      <c r="Q54" s="414"/>
      <c r="R54" s="414"/>
      <c r="S54" s="414"/>
      <c r="T54" s="414"/>
      <c r="U54" s="414"/>
      <c r="V54" s="414"/>
      <c r="W54" s="414"/>
      <c r="X54" s="414"/>
      <c r="Y54" s="414"/>
      <c r="Z54" s="414"/>
      <c r="AA54" s="417"/>
      <c r="AB54" s="417"/>
      <c r="AC54" s="418"/>
      <c r="AD54" s="418"/>
      <c r="AE54" s="418"/>
      <c r="AF54" s="418"/>
      <c r="AG54" s="418"/>
      <c r="AH54" s="418"/>
    </row>
    <row r="55" spans="1:34" ht="32.950000000000003" customHeight="1" x14ac:dyDescent="0.3">
      <c r="A55" s="414"/>
      <c r="B55" s="415"/>
      <c r="C55" s="414"/>
      <c r="D55" s="414"/>
      <c r="E55" s="414"/>
      <c r="F55" s="414"/>
      <c r="G55" s="414"/>
      <c r="H55" s="414"/>
      <c r="I55" s="429" t="s">
        <v>494</v>
      </c>
      <c r="J55" s="447">
        <v>10</v>
      </c>
      <c r="K55" s="447">
        <v>0.12</v>
      </c>
      <c r="L55" s="447">
        <v>25</v>
      </c>
      <c r="M55" s="414"/>
      <c r="N55" s="414"/>
      <c r="O55" s="414"/>
      <c r="P55" s="414"/>
      <c r="Q55" s="414"/>
      <c r="R55" s="414"/>
      <c r="S55" s="414"/>
      <c r="T55" s="414"/>
      <c r="U55" s="414"/>
      <c r="V55" s="414"/>
      <c r="W55" s="414"/>
      <c r="X55" s="414"/>
      <c r="Y55" s="414"/>
      <c r="Z55" s="414"/>
      <c r="AA55" s="417"/>
      <c r="AB55" s="417"/>
      <c r="AC55" s="418"/>
      <c r="AD55" s="418"/>
      <c r="AE55" s="418"/>
      <c r="AF55" s="418"/>
      <c r="AG55" s="418"/>
      <c r="AH55" s="418"/>
    </row>
    <row r="56" spans="1:34" ht="32.950000000000003" customHeight="1" x14ac:dyDescent="0.3">
      <c r="A56" s="414"/>
      <c r="B56" s="415"/>
      <c r="C56" s="414"/>
      <c r="D56" s="414"/>
      <c r="E56" s="414"/>
      <c r="F56" s="414"/>
      <c r="G56" s="414"/>
      <c r="H56" s="414"/>
      <c r="I56" s="446" t="s">
        <v>495</v>
      </c>
      <c r="J56" s="447">
        <v>5</v>
      </c>
      <c r="K56" s="447">
        <v>0.06</v>
      </c>
      <c r="L56" s="447">
        <v>120</v>
      </c>
      <c r="M56" s="414"/>
      <c r="N56" s="414"/>
      <c r="O56" s="414"/>
      <c r="P56" s="414"/>
      <c r="Q56" s="414"/>
      <c r="R56" s="414"/>
      <c r="S56" s="414"/>
      <c r="T56" s="414"/>
      <c r="U56" s="414"/>
      <c r="V56" s="414"/>
      <c r="W56" s="414"/>
      <c r="X56" s="414"/>
      <c r="Y56" s="414"/>
      <c r="Z56" s="414"/>
      <c r="AA56" s="417"/>
      <c r="AB56" s="417"/>
      <c r="AC56" s="418"/>
      <c r="AD56" s="418"/>
      <c r="AE56" s="418"/>
      <c r="AF56" s="418"/>
      <c r="AG56" s="418"/>
      <c r="AH56" s="418"/>
    </row>
    <row r="57" spans="1:34" ht="32.950000000000003" customHeight="1" x14ac:dyDescent="0.3">
      <c r="A57" s="414"/>
      <c r="B57" s="415"/>
      <c r="C57" s="414"/>
      <c r="D57" s="414"/>
      <c r="E57" s="414"/>
      <c r="F57" s="414"/>
      <c r="G57" s="414"/>
      <c r="H57" s="414"/>
      <c r="I57" s="446" t="s">
        <v>496</v>
      </c>
      <c r="J57" s="447">
        <v>7.5</v>
      </c>
      <c r="K57" s="447">
        <v>0.06</v>
      </c>
      <c r="L57" s="447">
        <v>100</v>
      </c>
      <c r="M57" s="414"/>
      <c r="N57" s="414"/>
      <c r="O57" s="414"/>
      <c r="P57" s="414"/>
      <c r="Q57" s="414"/>
      <c r="R57" s="414"/>
      <c r="S57" s="414"/>
      <c r="T57" s="414"/>
      <c r="U57" s="414"/>
      <c r="V57" s="414"/>
      <c r="W57" s="414"/>
      <c r="X57" s="414"/>
      <c r="Y57" s="414"/>
      <c r="Z57" s="414"/>
      <c r="AA57" s="417"/>
      <c r="AB57" s="417"/>
      <c r="AC57" s="418"/>
      <c r="AD57" s="418"/>
      <c r="AE57" s="418"/>
      <c r="AF57" s="418"/>
      <c r="AG57" s="418"/>
      <c r="AH57" s="418"/>
    </row>
    <row r="58" spans="1:34" ht="32.950000000000003" customHeight="1" x14ac:dyDescent="0.3">
      <c r="A58" s="414"/>
      <c r="B58" s="415"/>
      <c r="C58" s="414"/>
      <c r="D58" s="414"/>
      <c r="E58" s="414"/>
      <c r="F58" s="414"/>
      <c r="G58" s="414"/>
      <c r="H58" s="414"/>
      <c r="I58" s="446" t="s">
        <v>497</v>
      </c>
      <c r="J58" s="447">
        <v>7.5</v>
      </c>
      <c r="K58" s="447">
        <v>0.12</v>
      </c>
      <c r="L58" s="447">
        <v>40</v>
      </c>
      <c r="M58" s="414"/>
      <c r="N58" s="414"/>
      <c r="O58" s="414"/>
      <c r="P58" s="414"/>
      <c r="Q58" s="414"/>
      <c r="R58" s="414"/>
      <c r="S58" s="414"/>
      <c r="T58" s="414"/>
      <c r="U58" s="414"/>
      <c r="V58" s="414"/>
      <c r="W58" s="414"/>
      <c r="X58" s="414"/>
      <c r="Y58" s="414"/>
      <c r="Z58" s="414"/>
      <c r="AA58" s="417"/>
      <c r="AB58" s="417"/>
      <c r="AC58" s="418"/>
      <c r="AD58" s="418"/>
      <c r="AE58" s="418"/>
      <c r="AF58" s="418"/>
      <c r="AG58" s="418"/>
      <c r="AH58" s="418"/>
    </row>
    <row r="59" spans="1:34" ht="32.950000000000003" customHeight="1" x14ac:dyDescent="0.3">
      <c r="A59" s="414"/>
      <c r="B59" s="415"/>
      <c r="C59" s="414"/>
      <c r="D59" s="414"/>
      <c r="E59" s="414"/>
      <c r="F59" s="414"/>
      <c r="G59" s="414"/>
      <c r="H59" s="414"/>
      <c r="I59" s="446" t="s">
        <v>498</v>
      </c>
      <c r="J59" s="447">
        <v>7.5</v>
      </c>
      <c r="K59" s="447">
        <v>0.06</v>
      </c>
      <c r="L59" s="447">
        <v>40</v>
      </c>
      <c r="M59" s="414"/>
      <c r="N59" s="414"/>
      <c r="O59" s="414"/>
      <c r="P59" s="414"/>
      <c r="Q59" s="414"/>
      <c r="R59" s="414"/>
      <c r="S59" s="414"/>
      <c r="T59" s="414"/>
      <c r="U59" s="414"/>
      <c r="V59" s="414"/>
      <c r="W59" s="414"/>
      <c r="X59" s="414"/>
      <c r="Y59" s="414"/>
      <c r="Z59" s="414"/>
      <c r="AA59" s="417"/>
      <c r="AB59" s="417"/>
      <c r="AC59" s="418"/>
      <c r="AD59" s="418"/>
      <c r="AE59" s="418"/>
      <c r="AF59" s="418"/>
      <c r="AG59" s="418"/>
      <c r="AH59" s="418"/>
    </row>
    <row r="60" spans="1:34" ht="32.950000000000003" customHeight="1" x14ac:dyDescent="0.3">
      <c r="A60" s="414"/>
      <c r="B60" s="415"/>
      <c r="C60" s="414"/>
      <c r="D60" s="414"/>
      <c r="E60" s="414"/>
      <c r="F60" s="414"/>
      <c r="G60" s="414"/>
      <c r="H60" s="414"/>
      <c r="I60" s="446" t="s">
        <v>499</v>
      </c>
      <c r="J60" s="447">
        <v>10</v>
      </c>
      <c r="K60" s="447">
        <v>0.06</v>
      </c>
      <c r="L60" s="447">
        <v>35</v>
      </c>
      <c r="M60" s="414"/>
      <c r="N60" s="414"/>
      <c r="O60" s="414"/>
      <c r="P60" s="414"/>
      <c r="Q60" s="414"/>
      <c r="R60" s="414"/>
      <c r="S60" s="414"/>
      <c r="T60" s="414"/>
      <c r="U60" s="414"/>
      <c r="V60" s="414"/>
      <c r="W60" s="414"/>
      <c r="X60" s="414"/>
      <c r="Y60" s="414"/>
      <c r="Z60" s="414"/>
      <c r="AA60" s="417"/>
      <c r="AB60" s="417"/>
      <c r="AC60" s="418"/>
      <c r="AD60" s="418"/>
      <c r="AE60" s="418"/>
      <c r="AF60" s="418"/>
      <c r="AG60" s="418"/>
      <c r="AH60" s="418"/>
    </row>
    <row r="61" spans="1:34" ht="32.950000000000003" customHeight="1" x14ac:dyDescent="0.3">
      <c r="A61" s="414"/>
      <c r="B61" s="415"/>
      <c r="C61" s="414"/>
      <c r="D61" s="414"/>
      <c r="E61" s="414"/>
      <c r="F61" s="414"/>
      <c r="G61" s="414"/>
      <c r="H61" s="414"/>
      <c r="I61" s="446" t="s">
        <v>500</v>
      </c>
      <c r="J61" s="447">
        <v>5</v>
      </c>
      <c r="K61" s="447">
        <v>0.12</v>
      </c>
      <c r="L61" s="447">
        <v>2</v>
      </c>
      <c r="M61" s="414"/>
      <c r="N61" s="414"/>
      <c r="O61" s="414"/>
      <c r="P61" s="414"/>
      <c r="Q61" s="414"/>
      <c r="R61" s="414"/>
      <c r="S61" s="414"/>
      <c r="T61" s="414"/>
      <c r="U61" s="414"/>
      <c r="V61" s="414"/>
      <c r="W61" s="414"/>
      <c r="X61" s="414"/>
      <c r="Y61" s="414"/>
      <c r="Z61" s="414"/>
      <c r="AA61" s="417"/>
      <c r="AB61" s="417"/>
      <c r="AC61" s="418"/>
      <c r="AD61" s="418"/>
      <c r="AE61" s="418"/>
      <c r="AF61" s="418"/>
      <c r="AG61" s="418"/>
      <c r="AH61" s="418"/>
    </row>
    <row r="62" spans="1:34" ht="32.950000000000003" customHeight="1" x14ac:dyDescent="0.3">
      <c r="A62" s="414"/>
      <c r="B62" s="415"/>
      <c r="C62" s="414"/>
      <c r="D62" s="414"/>
      <c r="E62" s="414"/>
      <c r="F62" s="414"/>
      <c r="G62" s="414"/>
      <c r="H62" s="414"/>
      <c r="I62" s="446" t="s">
        <v>501</v>
      </c>
      <c r="J62" s="447">
        <v>5</v>
      </c>
      <c r="K62" s="447">
        <v>0.06</v>
      </c>
      <c r="L62" s="447">
        <v>2</v>
      </c>
      <c r="M62" s="414"/>
      <c r="N62" s="414"/>
      <c r="O62" s="414"/>
      <c r="P62" s="414"/>
      <c r="Q62" s="414"/>
      <c r="R62" s="414"/>
      <c r="S62" s="414"/>
      <c r="T62" s="414"/>
      <c r="U62" s="414"/>
      <c r="V62" s="414"/>
      <c r="W62" s="414"/>
      <c r="X62" s="414"/>
      <c r="Y62" s="414"/>
      <c r="Z62" s="414"/>
      <c r="AA62" s="417"/>
      <c r="AB62" s="417"/>
      <c r="AC62" s="418"/>
      <c r="AD62" s="418"/>
      <c r="AE62" s="418"/>
      <c r="AF62" s="418"/>
      <c r="AG62" s="418"/>
      <c r="AH62" s="418"/>
    </row>
    <row r="63" spans="1:34" ht="32.950000000000003" customHeight="1" x14ac:dyDescent="0.3">
      <c r="A63" s="414"/>
      <c r="B63" s="415"/>
      <c r="C63" s="414"/>
      <c r="D63" s="414"/>
      <c r="E63" s="414"/>
      <c r="F63" s="414"/>
      <c r="G63" s="414"/>
      <c r="H63" s="414"/>
      <c r="I63" s="446" t="s">
        <v>502</v>
      </c>
      <c r="J63" s="447">
        <v>5</v>
      </c>
      <c r="K63" s="447">
        <v>0.06</v>
      </c>
      <c r="L63" s="447">
        <v>5</v>
      </c>
      <c r="M63" s="414"/>
      <c r="N63" s="414"/>
      <c r="O63" s="414"/>
      <c r="P63" s="414"/>
      <c r="Q63" s="414"/>
      <c r="R63" s="414"/>
      <c r="S63" s="414"/>
      <c r="T63" s="414"/>
      <c r="U63" s="414"/>
      <c r="V63" s="414"/>
      <c r="W63" s="414"/>
      <c r="X63" s="414"/>
      <c r="Y63" s="414"/>
      <c r="Z63" s="414"/>
      <c r="AA63" s="417"/>
      <c r="AB63" s="417"/>
      <c r="AC63" s="418"/>
      <c r="AD63" s="418"/>
      <c r="AE63" s="418"/>
      <c r="AF63" s="418"/>
      <c r="AG63" s="418"/>
      <c r="AH63" s="418"/>
    </row>
    <row r="64" spans="1:34" ht="32.950000000000003" customHeight="1" x14ac:dyDescent="0.3">
      <c r="A64" s="414"/>
      <c r="B64" s="415"/>
      <c r="C64" s="414"/>
      <c r="D64" s="414"/>
      <c r="E64" s="414"/>
      <c r="F64" s="414"/>
      <c r="G64" s="414"/>
      <c r="H64" s="414"/>
      <c r="I64" s="446" t="s">
        <v>503</v>
      </c>
      <c r="J64" s="447">
        <v>7.5</v>
      </c>
      <c r="K64" s="447">
        <v>0.18</v>
      </c>
      <c r="L64" s="447">
        <v>10</v>
      </c>
      <c r="M64" s="414"/>
      <c r="N64" s="414"/>
      <c r="O64" s="414"/>
      <c r="P64" s="414"/>
      <c r="Q64" s="414"/>
      <c r="R64" s="414"/>
      <c r="S64" s="414"/>
      <c r="T64" s="414"/>
      <c r="U64" s="414"/>
      <c r="V64" s="414"/>
      <c r="W64" s="414"/>
      <c r="X64" s="414"/>
      <c r="Y64" s="414"/>
      <c r="Z64" s="414"/>
      <c r="AA64" s="417"/>
      <c r="AB64" s="417"/>
      <c r="AC64" s="418"/>
      <c r="AD64" s="418"/>
      <c r="AE64" s="418"/>
      <c r="AF64" s="418"/>
      <c r="AG64" s="418"/>
      <c r="AH64" s="418"/>
    </row>
    <row r="65" spans="1:34" ht="32.950000000000003" customHeight="1" x14ac:dyDescent="0.3">
      <c r="A65" s="414"/>
      <c r="B65" s="415"/>
      <c r="C65" s="414"/>
      <c r="D65" s="414"/>
      <c r="E65" s="414"/>
      <c r="F65" s="414"/>
      <c r="G65" s="414"/>
      <c r="H65" s="414"/>
      <c r="I65" s="446" t="s">
        <v>504</v>
      </c>
      <c r="J65" s="447">
        <v>5</v>
      </c>
      <c r="K65" s="447">
        <v>0.18</v>
      </c>
      <c r="L65" s="447">
        <v>10</v>
      </c>
      <c r="M65" s="414"/>
      <c r="N65" s="414"/>
      <c r="O65" s="414"/>
      <c r="P65" s="414"/>
      <c r="Q65" s="414"/>
      <c r="R65" s="414"/>
      <c r="S65" s="414"/>
      <c r="T65" s="414"/>
      <c r="U65" s="414"/>
      <c r="V65" s="414"/>
      <c r="W65" s="414"/>
      <c r="X65" s="414"/>
      <c r="Y65" s="414"/>
      <c r="Z65" s="414"/>
      <c r="AA65" s="417"/>
      <c r="AB65" s="417"/>
      <c r="AC65" s="418"/>
      <c r="AD65" s="418"/>
      <c r="AE65" s="418"/>
      <c r="AF65" s="418"/>
      <c r="AG65" s="418"/>
      <c r="AH65" s="418"/>
    </row>
    <row r="66" spans="1:34" ht="32.950000000000003" customHeight="1" x14ac:dyDescent="0.3">
      <c r="A66" s="414"/>
      <c r="B66" s="415"/>
      <c r="C66" s="414"/>
      <c r="D66" s="414"/>
      <c r="E66" s="414"/>
      <c r="F66" s="414"/>
      <c r="G66" s="414"/>
      <c r="H66" s="414"/>
      <c r="I66" s="446" t="s">
        <v>505</v>
      </c>
      <c r="J66" s="447">
        <v>5</v>
      </c>
      <c r="K66" s="447">
        <v>0.12</v>
      </c>
      <c r="L66" s="447">
        <v>10</v>
      </c>
      <c r="M66" s="414"/>
      <c r="N66" s="414"/>
      <c r="O66" s="414"/>
      <c r="P66" s="414"/>
      <c r="Q66" s="414"/>
      <c r="R66" s="414"/>
      <c r="S66" s="414"/>
      <c r="T66" s="414"/>
      <c r="U66" s="414"/>
      <c r="V66" s="414"/>
      <c r="W66" s="414"/>
      <c r="X66" s="414"/>
      <c r="Y66" s="414"/>
      <c r="Z66" s="414"/>
      <c r="AA66" s="417"/>
      <c r="AB66" s="417"/>
      <c r="AC66" s="418"/>
      <c r="AD66" s="418"/>
      <c r="AE66" s="418"/>
      <c r="AF66" s="418"/>
      <c r="AG66" s="418"/>
      <c r="AH66" s="418"/>
    </row>
    <row r="67" spans="1:34" ht="32.950000000000003" customHeight="1" x14ac:dyDescent="0.3">
      <c r="A67" s="414"/>
      <c r="B67" s="415"/>
      <c r="C67" s="414"/>
      <c r="D67" s="414"/>
      <c r="E67" s="414"/>
      <c r="F67" s="414"/>
      <c r="G67" s="414"/>
      <c r="H67" s="414"/>
      <c r="I67" s="446" t="s">
        <v>506</v>
      </c>
      <c r="J67" s="447">
        <v>5</v>
      </c>
      <c r="K67" s="447">
        <v>0.06</v>
      </c>
      <c r="L67" s="447">
        <v>120</v>
      </c>
      <c r="M67" s="414"/>
      <c r="N67" s="414"/>
      <c r="O67" s="414"/>
      <c r="P67" s="414"/>
      <c r="Q67" s="414"/>
      <c r="R67" s="414"/>
      <c r="S67" s="414"/>
      <c r="T67" s="414"/>
      <c r="U67" s="414"/>
      <c r="V67" s="414"/>
      <c r="W67" s="414"/>
      <c r="X67" s="414"/>
      <c r="Y67" s="414"/>
      <c r="Z67" s="414"/>
      <c r="AA67" s="417"/>
      <c r="AB67" s="417"/>
      <c r="AC67" s="418"/>
      <c r="AD67" s="418"/>
      <c r="AE67" s="418"/>
      <c r="AF67" s="418"/>
      <c r="AG67" s="418"/>
      <c r="AH67" s="418"/>
    </row>
    <row r="68" spans="1:34" ht="32.950000000000003" customHeight="1" x14ac:dyDescent="0.3">
      <c r="A68" s="414"/>
      <c r="B68" s="415"/>
      <c r="C68" s="414"/>
      <c r="D68" s="414"/>
      <c r="E68" s="414"/>
      <c r="F68" s="414"/>
      <c r="G68" s="414"/>
      <c r="H68" s="414"/>
      <c r="I68" s="446" t="s">
        <v>507</v>
      </c>
      <c r="J68" s="447">
        <v>5</v>
      </c>
      <c r="K68" s="447">
        <v>0.06</v>
      </c>
      <c r="L68" s="447">
        <v>30</v>
      </c>
      <c r="M68" s="414"/>
      <c r="N68" s="414"/>
      <c r="O68" s="414"/>
      <c r="P68" s="414"/>
      <c r="Q68" s="414"/>
      <c r="R68" s="414"/>
      <c r="S68" s="414"/>
      <c r="T68" s="414"/>
      <c r="U68" s="414"/>
      <c r="V68" s="414"/>
      <c r="W68" s="414"/>
      <c r="X68" s="414"/>
      <c r="Y68" s="414"/>
      <c r="Z68" s="414"/>
      <c r="AA68" s="417"/>
      <c r="AB68" s="417"/>
      <c r="AC68" s="418"/>
      <c r="AD68" s="418"/>
      <c r="AE68" s="418"/>
      <c r="AF68" s="418"/>
      <c r="AG68" s="418"/>
      <c r="AH68" s="418"/>
    </row>
    <row r="69" spans="1:34" ht="32.950000000000003" customHeight="1" x14ac:dyDescent="0.3">
      <c r="A69" s="414"/>
      <c r="B69" s="415"/>
      <c r="C69" s="414"/>
      <c r="D69" s="414"/>
      <c r="E69" s="414"/>
      <c r="F69" s="414"/>
      <c r="G69" s="414"/>
      <c r="H69" s="414"/>
      <c r="I69" s="446" t="s">
        <v>508</v>
      </c>
      <c r="J69" s="447">
        <v>7.5</v>
      </c>
      <c r="K69" s="447">
        <v>0.18</v>
      </c>
      <c r="L69" s="447">
        <v>70</v>
      </c>
      <c r="M69" s="414"/>
      <c r="N69" s="414"/>
      <c r="O69" s="414"/>
      <c r="P69" s="414"/>
      <c r="Q69" s="414"/>
      <c r="R69" s="414"/>
      <c r="S69" s="414"/>
      <c r="T69" s="414"/>
      <c r="U69" s="414"/>
      <c r="V69" s="414"/>
      <c r="W69" s="414"/>
      <c r="X69" s="414"/>
      <c r="Y69" s="414"/>
      <c r="Z69" s="414"/>
      <c r="AA69" s="417"/>
      <c r="AB69" s="417"/>
      <c r="AC69" s="418"/>
      <c r="AD69" s="418"/>
      <c r="AE69" s="418"/>
      <c r="AF69" s="418"/>
      <c r="AG69" s="418"/>
      <c r="AH69" s="418"/>
    </row>
    <row r="70" spans="1:34" ht="32.950000000000003" customHeight="1" x14ac:dyDescent="0.3">
      <c r="A70" s="414"/>
      <c r="B70" s="415"/>
      <c r="C70" s="414"/>
      <c r="D70" s="414"/>
      <c r="E70" s="414"/>
      <c r="F70" s="414"/>
      <c r="G70" s="414"/>
      <c r="H70" s="414"/>
      <c r="I70" s="446" t="s">
        <v>509</v>
      </c>
      <c r="J70" s="447">
        <v>7.5</v>
      </c>
      <c r="K70" s="447">
        <v>0.12</v>
      </c>
      <c r="L70" s="447">
        <v>15</v>
      </c>
      <c r="M70" s="414"/>
      <c r="N70" s="414"/>
      <c r="O70" s="414"/>
      <c r="P70" s="414"/>
      <c r="Q70" s="414"/>
      <c r="R70" s="414"/>
      <c r="S70" s="414"/>
      <c r="T70" s="414"/>
      <c r="U70" s="414"/>
      <c r="V70" s="414"/>
      <c r="W70" s="414"/>
      <c r="X70" s="414"/>
      <c r="Y70" s="414"/>
      <c r="Z70" s="414"/>
      <c r="AA70" s="417"/>
      <c r="AB70" s="417"/>
      <c r="AC70" s="418"/>
      <c r="AD70" s="418"/>
      <c r="AE70" s="418"/>
      <c r="AF70" s="418"/>
      <c r="AG70" s="418"/>
      <c r="AH70" s="418"/>
    </row>
    <row r="71" spans="1:34" ht="32.950000000000003" customHeight="1" x14ac:dyDescent="0.3">
      <c r="A71" s="414"/>
      <c r="B71" s="415"/>
      <c r="C71" s="414"/>
      <c r="D71" s="414"/>
      <c r="E71" s="414"/>
      <c r="F71" s="414"/>
      <c r="G71" s="414"/>
      <c r="H71" s="414"/>
      <c r="I71" s="446" t="s">
        <v>510</v>
      </c>
      <c r="J71" s="447">
        <v>10</v>
      </c>
      <c r="K71" s="447">
        <v>0.18</v>
      </c>
      <c r="L71" s="447">
        <v>25</v>
      </c>
      <c r="M71" s="414"/>
      <c r="N71" s="414"/>
      <c r="O71" s="414"/>
      <c r="P71" s="414"/>
      <c r="Q71" s="414"/>
      <c r="R71" s="414"/>
      <c r="S71" s="414"/>
      <c r="T71" s="414"/>
      <c r="U71" s="414"/>
      <c r="V71" s="414"/>
      <c r="W71" s="414"/>
      <c r="X71" s="414"/>
      <c r="Y71" s="414"/>
      <c r="Z71" s="414"/>
      <c r="AA71" s="417"/>
      <c r="AB71" s="417"/>
      <c r="AC71" s="418"/>
      <c r="AD71" s="418"/>
      <c r="AE71" s="418"/>
      <c r="AF71" s="418"/>
      <c r="AG71" s="418"/>
      <c r="AH71" s="418"/>
    </row>
    <row r="72" spans="1:34" ht="32.950000000000003" customHeight="1" x14ac:dyDescent="0.3">
      <c r="A72" s="414"/>
      <c r="B72" s="415"/>
      <c r="C72" s="414"/>
      <c r="D72" s="414"/>
      <c r="E72" s="414"/>
      <c r="F72" s="414"/>
      <c r="G72" s="414"/>
      <c r="H72" s="414"/>
      <c r="I72" s="446" t="s">
        <v>511</v>
      </c>
      <c r="J72" s="447"/>
      <c r="K72" s="447">
        <v>0.12</v>
      </c>
      <c r="L72" s="447">
        <v>0</v>
      </c>
      <c r="M72" s="414"/>
      <c r="N72" s="414"/>
      <c r="O72" s="414"/>
      <c r="P72" s="414"/>
      <c r="Q72" s="414"/>
      <c r="R72" s="414"/>
      <c r="S72" s="414"/>
      <c r="T72" s="414"/>
      <c r="U72" s="414"/>
      <c r="V72" s="414"/>
      <c r="W72" s="414"/>
      <c r="X72" s="414"/>
      <c r="Y72" s="414"/>
      <c r="Z72" s="414"/>
      <c r="AA72" s="417"/>
      <c r="AB72" s="417"/>
      <c r="AC72" s="418"/>
      <c r="AD72" s="418"/>
      <c r="AE72" s="418"/>
      <c r="AF72" s="418"/>
      <c r="AG72" s="418"/>
      <c r="AH72" s="418"/>
    </row>
    <row r="73" spans="1:34" ht="32.950000000000003" customHeight="1" x14ac:dyDescent="0.3">
      <c r="A73" s="414"/>
      <c r="B73" s="415"/>
      <c r="C73" s="414"/>
      <c r="D73" s="414"/>
      <c r="E73" s="414"/>
      <c r="F73" s="414"/>
      <c r="G73" s="414"/>
      <c r="H73" s="414"/>
      <c r="I73" s="446" t="s">
        <v>512</v>
      </c>
      <c r="J73" s="447">
        <v>7.5</v>
      </c>
      <c r="K73" s="447">
        <v>0.12</v>
      </c>
      <c r="L73" s="447">
        <v>7</v>
      </c>
      <c r="M73" s="414"/>
      <c r="N73" s="414"/>
      <c r="O73" s="414"/>
      <c r="P73" s="414"/>
      <c r="Q73" s="414"/>
      <c r="R73" s="414"/>
      <c r="S73" s="414"/>
      <c r="T73" s="414"/>
      <c r="U73" s="414"/>
      <c r="V73" s="414"/>
      <c r="W73" s="414"/>
      <c r="X73" s="414"/>
      <c r="Y73" s="414"/>
      <c r="Z73" s="414"/>
      <c r="AA73" s="417"/>
      <c r="AB73" s="417"/>
      <c r="AC73" s="418"/>
      <c r="AD73" s="418"/>
      <c r="AE73" s="418"/>
      <c r="AF73" s="418"/>
      <c r="AG73" s="418"/>
      <c r="AH73" s="418"/>
    </row>
    <row r="74" spans="1:34" ht="32.950000000000003" customHeight="1" x14ac:dyDescent="0.3">
      <c r="A74" s="414"/>
      <c r="B74" s="415"/>
      <c r="C74" s="414"/>
      <c r="D74" s="414"/>
      <c r="E74" s="414"/>
      <c r="F74" s="414"/>
      <c r="G74" s="414"/>
      <c r="H74" s="414"/>
      <c r="I74" s="446" t="s">
        <v>513</v>
      </c>
      <c r="J74" s="447">
        <v>7.5</v>
      </c>
      <c r="K74" s="447">
        <v>0.06</v>
      </c>
      <c r="L74" s="447">
        <v>150</v>
      </c>
      <c r="M74" s="414"/>
      <c r="N74" s="414"/>
      <c r="O74" s="414"/>
      <c r="P74" s="414"/>
      <c r="Q74" s="414"/>
      <c r="R74" s="414"/>
      <c r="S74" s="414"/>
      <c r="T74" s="414"/>
      <c r="U74" s="414"/>
      <c r="V74" s="414"/>
      <c r="W74" s="414"/>
      <c r="X74" s="414"/>
      <c r="Y74" s="414"/>
      <c r="Z74" s="414"/>
      <c r="AA74" s="417"/>
      <c r="AB74" s="417"/>
      <c r="AC74" s="418"/>
      <c r="AD74" s="418"/>
      <c r="AE74" s="418"/>
      <c r="AF74" s="418"/>
      <c r="AG74" s="418"/>
      <c r="AH74" s="418"/>
    </row>
    <row r="75" spans="1:34" ht="32.950000000000003" customHeight="1" x14ac:dyDescent="0.3">
      <c r="A75" s="414"/>
      <c r="B75" s="415"/>
      <c r="C75" s="414"/>
      <c r="D75" s="414"/>
      <c r="E75" s="414"/>
      <c r="F75" s="414"/>
      <c r="G75" s="414"/>
      <c r="H75" s="414"/>
      <c r="I75" s="446" t="s">
        <v>514</v>
      </c>
      <c r="J75" s="447">
        <v>0</v>
      </c>
      <c r="K75" s="447">
        <v>0.3</v>
      </c>
      <c r="L75" s="447">
        <v>0</v>
      </c>
      <c r="M75" s="414"/>
      <c r="N75" s="414"/>
      <c r="O75" s="414"/>
      <c r="P75" s="414"/>
      <c r="Q75" s="414"/>
      <c r="R75" s="414"/>
      <c r="S75" s="414"/>
      <c r="T75" s="414"/>
      <c r="U75" s="414"/>
      <c r="V75" s="414"/>
      <c r="W75" s="414"/>
      <c r="X75" s="414"/>
      <c r="Y75" s="414"/>
      <c r="Z75" s="414"/>
      <c r="AA75" s="417"/>
      <c r="AB75" s="417"/>
      <c r="AC75" s="418"/>
      <c r="AD75" s="418"/>
      <c r="AE75" s="418"/>
      <c r="AF75" s="418"/>
      <c r="AG75" s="418"/>
      <c r="AH75" s="418"/>
    </row>
    <row r="76" spans="1:34" ht="32.950000000000003" customHeight="1" x14ac:dyDescent="0.3">
      <c r="A76" s="414"/>
      <c r="B76" s="415"/>
      <c r="C76" s="414"/>
      <c r="D76" s="414"/>
      <c r="E76" s="414"/>
      <c r="F76" s="414"/>
      <c r="G76" s="414"/>
      <c r="H76" s="414"/>
      <c r="I76" s="446" t="s">
        <v>515</v>
      </c>
      <c r="J76" s="447">
        <v>10</v>
      </c>
      <c r="K76" s="447">
        <v>0.06</v>
      </c>
      <c r="L76" s="447">
        <v>70</v>
      </c>
      <c r="M76" s="414"/>
      <c r="N76" s="414"/>
      <c r="O76" s="414"/>
      <c r="P76" s="414"/>
      <c r="Q76" s="414"/>
      <c r="R76" s="414"/>
      <c r="S76" s="414"/>
      <c r="T76" s="414"/>
      <c r="U76" s="414"/>
      <c r="V76" s="414"/>
      <c r="W76" s="414"/>
      <c r="X76" s="414"/>
      <c r="Y76" s="414"/>
      <c r="Z76" s="414"/>
      <c r="AA76" s="417"/>
      <c r="AB76" s="417"/>
      <c r="AC76" s="418"/>
      <c r="AD76" s="418"/>
      <c r="AE76" s="418"/>
      <c r="AF76" s="418"/>
      <c r="AG76" s="418"/>
      <c r="AH76" s="418"/>
    </row>
    <row r="77" spans="1:34" ht="32.950000000000003" customHeight="1" x14ac:dyDescent="0.3">
      <c r="A77" s="414"/>
      <c r="B77" s="415"/>
      <c r="C77" s="414"/>
      <c r="D77" s="414"/>
      <c r="E77" s="414"/>
      <c r="F77" s="414"/>
      <c r="G77" s="414"/>
      <c r="H77" s="414"/>
      <c r="I77" s="446" t="s">
        <v>516</v>
      </c>
      <c r="J77" s="447">
        <v>0</v>
      </c>
      <c r="K77" s="447">
        <v>0.12</v>
      </c>
      <c r="L77" s="447">
        <v>0</v>
      </c>
      <c r="M77" s="414"/>
      <c r="N77" s="414"/>
      <c r="O77" s="414"/>
      <c r="P77" s="414"/>
      <c r="Q77" s="414"/>
      <c r="R77" s="414"/>
      <c r="S77" s="414"/>
      <c r="T77" s="414"/>
      <c r="U77" s="414"/>
      <c r="V77" s="414"/>
      <c r="W77" s="414"/>
      <c r="X77" s="414"/>
      <c r="Y77" s="414"/>
      <c r="Z77" s="414"/>
      <c r="AA77" s="417"/>
      <c r="AB77" s="417"/>
      <c r="AC77" s="418"/>
      <c r="AD77" s="418"/>
      <c r="AE77" s="418"/>
      <c r="AF77" s="418"/>
      <c r="AG77" s="418"/>
      <c r="AH77" s="418"/>
    </row>
    <row r="78" spans="1:34" ht="32.950000000000003" customHeight="1" x14ac:dyDescent="0.3">
      <c r="A78" s="414"/>
      <c r="B78" s="415"/>
      <c r="C78" s="414"/>
      <c r="D78" s="414"/>
      <c r="E78" s="414"/>
      <c r="F78" s="414"/>
      <c r="G78" s="414"/>
      <c r="H78" s="414"/>
      <c r="I78" s="446" t="s">
        <v>517</v>
      </c>
      <c r="J78" s="447">
        <v>7.5</v>
      </c>
      <c r="K78" s="447">
        <v>0.06</v>
      </c>
      <c r="L78" s="447">
        <v>8</v>
      </c>
      <c r="M78" s="414"/>
      <c r="N78" s="414"/>
      <c r="O78" s="414"/>
      <c r="P78" s="414"/>
      <c r="Q78" s="414"/>
      <c r="R78" s="414"/>
      <c r="S78" s="414"/>
      <c r="T78" s="414"/>
      <c r="U78" s="414"/>
      <c r="V78" s="414"/>
      <c r="W78" s="414"/>
      <c r="X78" s="414"/>
      <c r="Y78" s="414"/>
      <c r="Z78" s="414"/>
      <c r="AA78" s="417"/>
      <c r="AB78" s="417"/>
      <c r="AC78" s="418"/>
      <c r="AD78" s="418"/>
      <c r="AE78" s="418"/>
      <c r="AF78" s="418"/>
      <c r="AG78" s="418"/>
      <c r="AH78" s="418"/>
    </row>
    <row r="79" spans="1:34" ht="32.950000000000003" customHeight="1" x14ac:dyDescent="0.3">
      <c r="A79" s="414"/>
      <c r="B79" s="415"/>
      <c r="C79" s="414"/>
      <c r="D79" s="414"/>
      <c r="E79" s="414"/>
      <c r="F79" s="414"/>
      <c r="G79" s="414"/>
      <c r="H79" s="414"/>
      <c r="I79" s="446" t="s">
        <v>518</v>
      </c>
      <c r="J79" s="447">
        <v>0</v>
      </c>
      <c r="K79" s="447">
        <v>0.48</v>
      </c>
      <c r="L79" s="447">
        <v>0</v>
      </c>
      <c r="M79" s="414"/>
      <c r="N79" s="414"/>
      <c r="O79" s="414"/>
      <c r="P79" s="414"/>
      <c r="Q79" s="414"/>
      <c r="R79" s="414"/>
      <c r="S79" s="414"/>
      <c r="T79" s="414"/>
      <c r="U79" s="414"/>
      <c r="V79" s="414"/>
      <c r="W79" s="414"/>
      <c r="X79" s="414"/>
      <c r="Y79" s="414"/>
      <c r="Z79" s="414"/>
      <c r="AA79" s="417"/>
      <c r="AB79" s="417"/>
      <c r="AC79" s="418"/>
      <c r="AD79" s="418"/>
      <c r="AE79" s="418"/>
      <c r="AF79" s="418"/>
      <c r="AG79" s="418"/>
      <c r="AH79" s="418"/>
    </row>
    <row r="80" spans="1:34" ht="32.950000000000003" customHeight="1" x14ac:dyDescent="0.3">
      <c r="A80" s="414"/>
      <c r="B80" s="415"/>
      <c r="C80" s="414"/>
      <c r="D80" s="414"/>
      <c r="E80" s="414"/>
      <c r="F80" s="414"/>
      <c r="G80" s="414"/>
      <c r="H80" s="414"/>
      <c r="I80" s="446" t="s">
        <v>519</v>
      </c>
      <c r="J80" s="447">
        <v>0</v>
      </c>
      <c r="K80" s="447">
        <v>0</v>
      </c>
      <c r="L80" s="447">
        <v>0</v>
      </c>
      <c r="M80" s="414"/>
      <c r="N80" s="414"/>
      <c r="O80" s="414"/>
      <c r="P80" s="414"/>
      <c r="Q80" s="414"/>
      <c r="R80" s="414"/>
      <c r="S80" s="414"/>
      <c r="T80" s="414"/>
      <c r="U80" s="414"/>
      <c r="V80" s="414"/>
      <c r="W80" s="414"/>
      <c r="X80" s="414"/>
      <c r="Y80" s="414"/>
      <c r="Z80" s="414"/>
      <c r="AA80" s="417"/>
      <c r="AB80" s="417"/>
      <c r="AC80" s="418"/>
      <c r="AD80" s="418"/>
      <c r="AE80" s="418"/>
      <c r="AF80" s="418"/>
      <c r="AG80" s="418"/>
      <c r="AH80" s="418"/>
    </row>
    <row r="81" spans="1:34" ht="32.950000000000003" customHeight="1" x14ac:dyDescent="0.3">
      <c r="A81" s="414"/>
      <c r="B81" s="415"/>
      <c r="C81" s="414"/>
      <c r="D81" s="414"/>
      <c r="E81" s="414"/>
      <c r="F81" s="414"/>
      <c r="G81" s="414"/>
      <c r="H81" s="414"/>
      <c r="I81" s="446" t="s">
        <v>520</v>
      </c>
      <c r="J81" s="447">
        <v>5</v>
      </c>
      <c r="K81" s="447">
        <v>0.06</v>
      </c>
      <c r="L81" s="447">
        <v>60</v>
      </c>
      <c r="M81" s="414"/>
      <c r="N81" s="414"/>
      <c r="O81" s="414"/>
      <c r="P81" s="414"/>
      <c r="Q81" s="414"/>
      <c r="R81" s="414"/>
      <c r="S81" s="414"/>
      <c r="T81" s="414"/>
      <c r="U81" s="414"/>
      <c r="V81" s="414"/>
      <c r="W81" s="414"/>
      <c r="X81" s="414"/>
      <c r="Y81" s="414"/>
      <c r="Z81" s="414"/>
      <c r="AA81" s="417"/>
      <c r="AB81" s="417"/>
      <c r="AC81" s="418"/>
      <c r="AD81" s="418"/>
      <c r="AE81" s="418"/>
      <c r="AF81" s="418"/>
      <c r="AG81" s="418"/>
      <c r="AH81" s="418"/>
    </row>
    <row r="82" spans="1:34" ht="32.950000000000003" customHeight="1" x14ac:dyDescent="0.3">
      <c r="A82" s="414"/>
      <c r="B82" s="415"/>
      <c r="C82" s="414"/>
      <c r="D82" s="414"/>
      <c r="E82" s="414"/>
      <c r="F82" s="414"/>
      <c r="G82" s="414"/>
      <c r="H82" s="414"/>
      <c r="I82" s="446" t="s">
        <v>521</v>
      </c>
      <c r="J82" s="447">
        <v>7.5</v>
      </c>
      <c r="K82" s="447">
        <v>0.06</v>
      </c>
      <c r="L82" s="447">
        <v>100</v>
      </c>
      <c r="M82" s="414"/>
      <c r="N82" s="414"/>
      <c r="O82" s="414"/>
      <c r="P82" s="414"/>
      <c r="Q82" s="414"/>
      <c r="R82" s="414"/>
      <c r="S82" s="414"/>
      <c r="T82" s="414"/>
      <c r="U82" s="414"/>
      <c r="V82" s="414"/>
      <c r="W82" s="414"/>
      <c r="X82" s="414"/>
      <c r="Y82" s="414"/>
      <c r="Z82" s="414"/>
      <c r="AA82" s="417"/>
      <c r="AB82" s="417"/>
      <c r="AC82" s="418"/>
      <c r="AD82" s="418"/>
      <c r="AE82" s="418"/>
      <c r="AF82" s="418"/>
      <c r="AG82" s="418"/>
      <c r="AH82" s="418"/>
    </row>
    <row r="83" spans="1:34" ht="32.950000000000003" customHeight="1" x14ac:dyDescent="0.3">
      <c r="A83" s="414"/>
      <c r="B83" s="415"/>
      <c r="C83" s="414"/>
      <c r="D83" s="414"/>
      <c r="E83" s="414"/>
      <c r="F83" s="414"/>
      <c r="G83" s="414"/>
      <c r="H83" s="414"/>
      <c r="I83" s="446" t="s">
        <v>522</v>
      </c>
      <c r="J83" s="447">
        <v>10</v>
      </c>
      <c r="K83" s="447">
        <v>0.18</v>
      </c>
      <c r="L83" s="447">
        <v>25</v>
      </c>
      <c r="M83" s="414"/>
      <c r="N83" s="414"/>
      <c r="O83" s="414"/>
      <c r="P83" s="414"/>
      <c r="Q83" s="414"/>
      <c r="R83" s="414"/>
      <c r="S83" s="414"/>
      <c r="T83" s="414"/>
      <c r="U83" s="414"/>
      <c r="V83" s="414"/>
      <c r="W83" s="414"/>
      <c r="X83" s="414"/>
      <c r="Y83" s="414"/>
      <c r="Z83" s="414"/>
      <c r="AA83" s="417"/>
      <c r="AB83" s="417"/>
      <c r="AC83" s="418"/>
      <c r="AD83" s="418"/>
      <c r="AE83" s="418"/>
      <c r="AF83" s="418"/>
      <c r="AG83" s="418"/>
      <c r="AH83" s="418"/>
    </row>
    <row r="84" spans="1:34" ht="32.950000000000003" customHeight="1" x14ac:dyDescent="0.3">
      <c r="A84" s="414"/>
      <c r="B84" s="415"/>
      <c r="C84" s="414"/>
      <c r="D84" s="414"/>
      <c r="E84" s="414"/>
      <c r="F84" s="414"/>
      <c r="G84" s="414"/>
      <c r="H84" s="414"/>
      <c r="I84" s="446" t="s">
        <v>523</v>
      </c>
      <c r="J84" s="447">
        <v>0</v>
      </c>
      <c r="K84" s="447">
        <v>0.06</v>
      </c>
      <c r="L84" s="447">
        <v>0</v>
      </c>
      <c r="M84" s="414"/>
      <c r="N84" s="414"/>
      <c r="O84" s="414"/>
      <c r="P84" s="414"/>
      <c r="Q84" s="414"/>
      <c r="R84" s="414"/>
      <c r="S84" s="414"/>
      <c r="T84" s="414"/>
      <c r="U84" s="414"/>
      <c r="V84" s="414"/>
      <c r="W84" s="414"/>
      <c r="X84" s="414"/>
      <c r="Y84" s="414"/>
      <c r="Z84" s="414"/>
      <c r="AA84" s="417"/>
      <c r="AB84" s="417"/>
      <c r="AC84" s="418"/>
      <c r="AD84" s="418"/>
      <c r="AE84" s="418"/>
      <c r="AF84" s="418"/>
      <c r="AG84" s="418"/>
      <c r="AH84" s="418"/>
    </row>
    <row r="85" spans="1:34" ht="32.950000000000003" customHeight="1" x14ac:dyDescent="0.3">
      <c r="A85" s="414"/>
      <c r="B85" s="415"/>
      <c r="C85" s="414"/>
      <c r="D85" s="414"/>
      <c r="E85" s="414"/>
      <c r="F85" s="414"/>
      <c r="G85" s="414"/>
      <c r="H85" s="414"/>
      <c r="I85" s="446" t="s">
        <v>524</v>
      </c>
      <c r="J85" s="447">
        <v>10</v>
      </c>
      <c r="K85" s="447">
        <v>0.18</v>
      </c>
      <c r="L85" s="447">
        <v>20</v>
      </c>
      <c r="M85" s="414"/>
      <c r="N85" s="414"/>
      <c r="O85" s="414"/>
      <c r="P85" s="414"/>
      <c r="Q85" s="414"/>
      <c r="R85" s="414"/>
      <c r="S85" s="414"/>
      <c r="T85" s="414"/>
      <c r="U85" s="414"/>
      <c r="V85" s="414"/>
      <c r="W85" s="414"/>
      <c r="X85" s="414"/>
      <c r="Y85" s="414"/>
      <c r="Z85" s="414"/>
      <c r="AA85" s="417"/>
      <c r="AB85" s="417"/>
      <c r="AC85" s="418"/>
      <c r="AD85" s="418"/>
      <c r="AE85" s="418"/>
      <c r="AF85" s="418"/>
      <c r="AG85" s="418"/>
      <c r="AH85" s="418"/>
    </row>
    <row r="86" spans="1:34" ht="32.950000000000003" customHeight="1" x14ac:dyDescent="0.3">
      <c r="A86" s="414"/>
      <c r="B86" s="415"/>
      <c r="C86" s="414"/>
      <c r="D86" s="414"/>
      <c r="E86" s="414"/>
      <c r="F86" s="414"/>
      <c r="G86" s="414"/>
      <c r="H86" s="414"/>
      <c r="I86" s="455"/>
      <c r="J86" s="426"/>
      <c r="K86" s="426"/>
      <c r="L86" s="426"/>
      <c r="M86" s="414"/>
      <c r="N86" s="414"/>
      <c r="O86" s="414"/>
      <c r="P86" s="414"/>
      <c r="Q86" s="414"/>
      <c r="R86" s="414"/>
      <c r="S86" s="414"/>
      <c r="T86" s="414"/>
      <c r="U86" s="414"/>
      <c r="V86" s="414"/>
      <c r="W86" s="414"/>
      <c r="X86" s="414"/>
      <c r="Y86" s="414"/>
      <c r="Z86" s="414"/>
      <c r="AA86" s="417"/>
      <c r="AB86" s="417"/>
      <c r="AC86" s="418"/>
      <c r="AD86" s="418"/>
      <c r="AE86" s="418"/>
      <c r="AF86" s="418"/>
      <c r="AG86" s="418"/>
      <c r="AH86" s="418"/>
    </row>
    <row r="87" spans="1:34" ht="32.950000000000003" customHeight="1" x14ac:dyDescent="0.3">
      <c r="A87" s="414"/>
      <c r="B87" s="415"/>
      <c r="C87" s="414"/>
      <c r="D87" s="414"/>
      <c r="E87" s="414"/>
      <c r="F87" s="414"/>
      <c r="G87" s="414"/>
      <c r="H87" s="414"/>
      <c r="I87" s="455"/>
      <c r="J87" s="426"/>
      <c r="K87" s="426"/>
      <c r="L87" s="426"/>
      <c r="M87" s="414"/>
      <c r="N87" s="414"/>
      <c r="O87" s="414"/>
      <c r="P87" s="414"/>
      <c r="Q87" s="414"/>
      <c r="R87" s="414"/>
      <c r="S87" s="414"/>
      <c r="T87" s="414"/>
      <c r="U87" s="414"/>
      <c r="V87" s="414"/>
      <c r="W87" s="414"/>
      <c r="X87" s="414"/>
      <c r="Y87" s="414"/>
      <c r="Z87" s="414"/>
      <c r="AA87" s="417"/>
      <c r="AB87" s="417"/>
      <c r="AC87" s="418"/>
      <c r="AD87" s="418"/>
      <c r="AE87" s="418"/>
      <c r="AF87" s="418"/>
      <c r="AG87" s="418"/>
      <c r="AH87" s="418"/>
    </row>
    <row r="88" spans="1:34" ht="32.950000000000003" customHeight="1" x14ac:dyDescent="0.3">
      <c r="A88" s="414"/>
      <c r="B88" s="415"/>
      <c r="C88" s="414"/>
      <c r="D88" s="414"/>
      <c r="E88" s="414"/>
      <c r="F88" s="414"/>
      <c r="G88" s="414"/>
      <c r="H88" s="414"/>
      <c r="I88" s="455"/>
      <c r="J88" s="426"/>
      <c r="K88" s="426"/>
      <c r="L88" s="426"/>
      <c r="M88" s="414"/>
      <c r="N88" s="414"/>
      <c r="O88" s="414"/>
      <c r="P88" s="414"/>
      <c r="Q88" s="414"/>
      <c r="R88" s="414"/>
      <c r="S88" s="414"/>
      <c r="T88" s="414"/>
      <c r="U88" s="414"/>
      <c r="V88" s="414"/>
      <c r="W88" s="414"/>
      <c r="X88" s="414"/>
      <c r="Y88" s="414"/>
      <c r="Z88" s="414"/>
      <c r="AA88" s="417"/>
      <c r="AB88" s="417"/>
      <c r="AC88" s="418"/>
      <c r="AD88" s="418"/>
      <c r="AE88" s="418"/>
      <c r="AF88" s="418"/>
      <c r="AG88" s="418"/>
      <c r="AH88" s="418"/>
    </row>
    <row r="89" spans="1:34" ht="32.950000000000003" customHeight="1" x14ac:dyDescent="0.3">
      <c r="A89" s="414"/>
      <c r="B89" s="415"/>
      <c r="C89" s="414"/>
      <c r="D89" s="414"/>
      <c r="E89" s="414"/>
      <c r="F89" s="414"/>
      <c r="G89" s="414"/>
      <c r="H89" s="414"/>
      <c r="I89" s="455"/>
      <c r="J89" s="426"/>
      <c r="K89" s="426"/>
      <c r="L89" s="426"/>
      <c r="M89" s="414"/>
      <c r="N89" s="414"/>
      <c r="O89" s="414"/>
      <c r="P89" s="414"/>
      <c r="Q89" s="414"/>
      <c r="R89" s="414"/>
      <c r="S89" s="414"/>
      <c r="T89" s="414"/>
      <c r="U89" s="414"/>
      <c r="V89" s="414"/>
      <c r="W89" s="414"/>
      <c r="X89" s="414"/>
      <c r="Y89" s="414"/>
      <c r="Z89" s="414"/>
      <c r="AA89" s="417"/>
      <c r="AB89" s="417"/>
      <c r="AC89" s="418"/>
      <c r="AD89" s="418"/>
      <c r="AE89" s="418"/>
      <c r="AF89" s="418"/>
      <c r="AG89" s="418"/>
      <c r="AH89" s="418"/>
    </row>
    <row r="90" spans="1:34" ht="32.950000000000003" customHeight="1" x14ac:dyDescent="0.3">
      <c r="A90" s="414"/>
      <c r="B90" s="415"/>
      <c r="C90" s="414"/>
      <c r="D90" s="414"/>
      <c r="E90" s="414"/>
      <c r="F90" s="414"/>
      <c r="G90" s="414"/>
      <c r="H90" s="414"/>
      <c r="I90" s="455"/>
      <c r="J90" s="426"/>
      <c r="K90" s="426"/>
      <c r="L90" s="426"/>
      <c r="M90" s="414"/>
      <c r="N90" s="414"/>
      <c r="O90" s="414"/>
      <c r="P90" s="414"/>
      <c r="Q90" s="414"/>
      <c r="R90" s="414"/>
      <c r="S90" s="414"/>
      <c r="T90" s="414"/>
      <c r="U90" s="414"/>
      <c r="V90" s="414"/>
      <c r="W90" s="414"/>
      <c r="X90" s="414"/>
      <c r="Y90" s="414"/>
      <c r="Z90" s="414"/>
      <c r="AA90" s="417"/>
      <c r="AB90" s="417"/>
      <c r="AC90" s="418"/>
      <c r="AD90" s="418"/>
      <c r="AE90" s="418"/>
      <c r="AF90" s="418"/>
      <c r="AG90" s="418"/>
      <c r="AH90" s="418"/>
    </row>
    <row r="91" spans="1:34" ht="32.950000000000003" customHeight="1" x14ac:dyDescent="0.3">
      <c r="A91" s="414"/>
      <c r="B91" s="415"/>
      <c r="C91" s="414"/>
      <c r="D91" s="414"/>
      <c r="E91" s="414"/>
      <c r="F91" s="414"/>
      <c r="G91" s="414"/>
      <c r="H91" s="414"/>
      <c r="I91" s="416"/>
      <c r="J91" s="414"/>
      <c r="K91" s="414"/>
      <c r="L91" s="414"/>
      <c r="M91" s="414"/>
      <c r="N91" s="414"/>
      <c r="O91" s="414"/>
      <c r="P91" s="414"/>
      <c r="Q91" s="414"/>
      <c r="R91" s="414"/>
      <c r="S91" s="414"/>
      <c r="T91" s="414"/>
      <c r="U91" s="414"/>
      <c r="V91" s="414"/>
      <c r="W91" s="414"/>
      <c r="X91" s="414"/>
      <c r="Y91" s="414"/>
      <c r="Z91" s="414"/>
      <c r="AA91" s="417"/>
      <c r="AB91" s="417"/>
      <c r="AC91" s="418"/>
      <c r="AD91" s="418"/>
      <c r="AE91" s="418"/>
      <c r="AF91" s="418"/>
      <c r="AG91" s="418"/>
      <c r="AH91" s="418"/>
    </row>
    <row r="92" spans="1:34" ht="32.950000000000003" customHeight="1" x14ac:dyDescent="0.3">
      <c r="A92" s="414"/>
      <c r="B92" s="415"/>
      <c r="C92" s="414"/>
      <c r="D92" s="414"/>
      <c r="E92" s="414"/>
      <c r="F92" s="414"/>
      <c r="G92" s="414"/>
      <c r="H92" s="414"/>
      <c r="I92" s="416"/>
      <c r="J92" s="414"/>
      <c r="K92" s="414"/>
      <c r="L92" s="414"/>
      <c r="M92" s="414"/>
      <c r="N92" s="414"/>
      <c r="O92" s="414"/>
      <c r="P92" s="414"/>
      <c r="Q92" s="414"/>
      <c r="R92" s="414"/>
      <c r="S92" s="414"/>
      <c r="T92" s="414"/>
      <c r="U92" s="414"/>
      <c r="V92" s="414"/>
      <c r="W92" s="414"/>
      <c r="X92" s="414"/>
      <c r="Y92" s="414"/>
      <c r="Z92" s="414"/>
      <c r="AA92" s="417"/>
      <c r="AB92" s="417"/>
      <c r="AC92" s="418"/>
      <c r="AD92" s="418"/>
      <c r="AE92" s="418"/>
      <c r="AF92" s="418"/>
      <c r="AG92" s="418"/>
      <c r="AH92" s="418"/>
    </row>
    <row r="93" spans="1:34" ht="32.950000000000003" customHeight="1" x14ac:dyDescent="0.3">
      <c r="A93" s="414"/>
      <c r="B93" s="415"/>
      <c r="C93" s="414"/>
      <c r="D93" s="414"/>
      <c r="E93" s="414"/>
      <c r="F93" s="414"/>
      <c r="G93" s="414"/>
      <c r="H93" s="414"/>
      <c r="I93" s="416"/>
      <c r="J93" s="414"/>
      <c r="K93" s="414"/>
      <c r="L93" s="414"/>
      <c r="M93" s="414"/>
      <c r="N93" s="414"/>
      <c r="O93" s="414"/>
      <c r="P93" s="414"/>
      <c r="Q93" s="414"/>
      <c r="R93" s="414"/>
      <c r="S93" s="414"/>
      <c r="T93" s="414"/>
      <c r="U93" s="414"/>
      <c r="V93" s="414"/>
      <c r="W93" s="414"/>
      <c r="X93" s="414"/>
      <c r="Y93" s="414"/>
      <c r="Z93" s="414"/>
      <c r="AA93" s="417"/>
      <c r="AB93" s="417"/>
      <c r="AC93" s="418"/>
      <c r="AD93" s="418"/>
      <c r="AE93" s="418"/>
      <c r="AF93" s="418"/>
      <c r="AG93" s="418"/>
      <c r="AH93" s="418"/>
    </row>
    <row r="94" spans="1:34" ht="32.950000000000003" customHeight="1" x14ac:dyDescent="0.3">
      <c r="A94" s="414"/>
      <c r="B94" s="415"/>
      <c r="C94" s="414"/>
      <c r="D94" s="414"/>
      <c r="E94" s="414"/>
      <c r="F94" s="414"/>
      <c r="G94" s="414"/>
      <c r="H94" s="414"/>
      <c r="I94" s="416"/>
      <c r="J94" s="414"/>
      <c r="K94" s="414"/>
      <c r="L94" s="414"/>
      <c r="M94" s="414"/>
      <c r="N94" s="414"/>
      <c r="O94" s="414"/>
      <c r="P94" s="414"/>
      <c r="Q94" s="414"/>
      <c r="R94" s="414"/>
      <c r="S94" s="414"/>
      <c r="T94" s="414"/>
      <c r="U94" s="414"/>
      <c r="V94" s="414"/>
      <c r="W94" s="414"/>
      <c r="X94" s="414"/>
      <c r="Y94" s="414"/>
      <c r="Z94" s="414"/>
      <c r="AA94" s="417"/>
      <c r="AB94" s="417"/>
      <c r="AC94" s="418"/>
      <c r="AD94" s="418"/>
      <c r="AE94" s="418"/>
      <c r="AF94" s="418"/>
      <c r="AG94" s="418"/>
      <c r="AH94" s="418"/>
    </row>
    <row r="95" spans="1:34" ht="32.950000000000003" customHeight="1" x14ac:dyDescent="0.3">
      <c r="A95" s="414"/>
      <c r="B95" s="415"/>
      <c r="C95" s="414"/>
      <c r="D95" s="414"/>
      <c r="E95" s="414"/>
      <c r="F95" s="414"/>
      <c r="G95" s="414"/>
      <c r="H95" s="414"/>
      <c r="I95" s="416"/>
      <c r="J95" s="414"/>
      <c r="K95" s="414"/>
      <c r="L95" s="414"/>
      <c r="M95" s="414"/>
      <c r="N95" s="414"/>
      <c r="O95" s="414"/>
      <c r="P95" s="414"/>
      <c r="Q95" s="414"/>
      <c r="R95" s="414"/>
      <c r="S95" s="414"/>
      <c r="T95" s="414"/>
      <c r="U95" s="414"/>
      <c r="V95" s="414"/>
      <c r="W95" s="414"/>
      <c r="X95" s="414"/>
      <c r="Y95" s="414"/>
      <c r="Z95" s="414"/>
      <c r="AA95" s="417"/>
      <c r="AB95" s="417"/>
      <c r="AC95" s="418"/>
      <c r="AD95" s="418"/>
      <c r="AE95" s="418"/>
      <c r="AF95" s="418"/>
      <c r="AG95" s="418"/>
      <c r="AH95" s="418"/>
    </row>
    <row r="96" spans="1:34" ht="32.950000000000003" customHeight="1" x14ac:dyDescent="0.3">
      <c r="A96" s="414"/>
      <c r="B96" s="415"/>
      <c r="C96" s="414"/>
      <c r="D96" s="414"/>
      <c r="E96" s="414"/>
      <c r="F96" s="414"/>
      <c r="G96" s="414"/>
      <c r="H96" s="414"/>
      <c r="I96" s="416"/>
      <c r="J96" s="414"/>
      <c r="K96" s="414"/>
      <c r="L96" s="414"/>
      <c r="M96" s="414"/>
      <c r="N96" s="414"/>
      <c r="O96" s="414"/>
      <c r="P96" s="414"/>
      <c r="Q96" s="414"/>
      <c r="R96" s="414"/>
      <c r="S96" s="414"/>
      <c r="T96" s="414"/>
      <c r="U96" s="414"/>
      <c r="V96" s="414"/>
      <c r="W96" s="414"/>
      <c r="X96" s="414"/>
      <c r="Y96" s="414"/>
      <c r="Z96" s="414"/>
      <c r="AA96" s="417"/>
      <c r="AB96" s="417"/>
      <c r="AC96" s="418"/>
      <c r="AD96" s="418"/>
      <c r="AE96" s="418"/>
      <c r="AF96" s="418"/>
      <c r="AG96" s="418"/>
      <c r="AH96" s="418"/>
    </row>
    <row r="97" spans="1:34" ht="32.950000000000003" customHeight="1" x14ac:dyDescent="0.3">
      <c r="A97" s="414"/>
      <c r="B97" s="415"/>
      <c r="C97" s="414"/>
      <c r="D97" s="414"/>
      <c r="E97" s="414"/>
      <c r="F97" s="414"/>
      <c r="G97" s="414"/>
      <c r="H97" s="414"/>
      <c r="I97" s="416"/>
      <c r="J97" s="414"/>
      <c r="K97" s="414"/>
      <c r="L97" s="414"/>
      <c r="M97" s="414"/>
      <c r="N97" s="414"/>
      <c r="O97" s="414"/>
      <c r="P97" s="414"/>
      <c r="Q97" s="414"/>
      <c r="R97" s="414"/>
      <c r="S97" s="414"/>
      <c r="T97" s="414"/>
      <c r="U97" s="414"/>
      <c r="V97" s="414"/>
      <c r="W97" s="414"/>
      <c r="X97" s="414"/>
      <c r="Y97" s="414"/>
      <c r="Z97" s="414"/>
      <c r="AA97" s="417"/>
      <c r="AB97" s="417"/>
      <c r="AC97" s="418"/>
      <c r="AD97" s="418"/>
      <c r="AE97" s="418"/>
      <c r="AF97" s="418"/>
      <c r="AG97" s="418"/>
      <c r="AH97" s="418"/>
    </row>
    <row r="98" spans="1:34" ht="32.950000000000003" customHeight="1" x14ac:dyDescent="0.3">
      <c r="A98" s="414"/>
      <c r="B98" s="415"/>
      <c r="C98" s="414"/>
      <c r="D98" s="414"/>
      <c r="E98" s="414"/>
      <c r="F98" s="414"/>
      <c r="G98" s="414"/>
      <c r="H98" s="414"/>
      <c r="I98" s="416"/>
      <c r="J98" s="414"/>
      <c r="K98" s="414"/>
      <c r="L98" s="414"/>
      <c r="M98" s="414"/>
      <c r="N98" s="414"/>
      <c r="O98" s="414"/>
      <c r="P98" s="414"/>
      <c r="Q98" s="414"/>
      <c r="R98" s="414"/>
      <c r="S98" s="414"/>
      <c r="T98" s="414"/>
      <c r="U98" s="414"/>
      <c r="V98" s="414"/>
      <c r="W98" s="414"/>
      <c r="X98" s="414"/>
      <c r="Y98" s="414"/>
      <c r="Z98" s="414"/>
      <c r="AA98" s="417"/>
      <c r="AB98" s="417"/>
      <c r="AC98" s="418"/>
      <c r="AD98" s="418"/>
      <c r="AE98" s="418"/>
      <c r="AF98" s="418"/>
      <c r="AG98" s="418"/>
      <c r="AH98" s="418"/>
    </row>
    <row r="99" spans="1:34" ht="32.950000000000003" customHeight="1" x14ac:dyDescent="0.3">
      <c r="A99" s="414"/>
      <c r="B99" s="415"/>
      <c r="C99" s="414"/>
      <c r="D99" s="414"/>
      <c r="E99" s="414"/>
      <c r="F99" s="414"/>
      <c r="G99" s="414"/>
      <c r="H99" s="414"/>
      <c r="I99" s="416"/>
      <c r="J99" s="414"/>
      <c r="K99" s="414"/>
      <c r="L99" s="414"/>
      <c r="M99" s="414"/>
      <c r="N99" s="414"/>
      <c r="O99" s="414"/>
      <c r="P99" s="414"/>
      <c r="Q99" s="414"/>
      <c r="R99" s="414"/>
      <c r="S99" s="414"/>
      <c r="T99" s="414"/>
      <c r="U99" s="414"/>
      <c r="V99" s="414"/>
      <c r="W99" s="414"/>
      <c r="X99" s="414"/>
      <c r="Y99" s="414"/>
      <c r="Z99" s="414"/>
      <c r="AA99" s="417"/>
      <c r="AB99" s="417"/>
      <c r="AC99" s="418"/>
      <c r="AD99" s="418"/>
      <c r="AE99" s="418"/>
      <c r="AF99" s="418"/>
      <c r="AG99" s="418"/>
      <c r="AH99" s="418"/>
    </row>
    <row r="100" spans="1:34" ht="32.950000000000003" customHeight="1" x14ac:dyDescent="0.3">
      <c r="A100" s="414"/>
      <c r="B100" s="415"/>
      <c r="C100" s="414"/>
      <c r="D100" s="414"/>
      <c r="E100" s="414"/>
      <c r="F100" s="414"/>
      <c r="G100" s="414"/>
      <c r="H100" s="414"/>
      <c r="I100" s="416"/>
      <c r="J100" s="414"/>
      <c r="K100" s="414"/>
      <c r="L100" s="414"/>
      <c r="M100" s="414"/>
      <c r="N100" s="414"/>
      <c r="O100" s="414"/>
      <c r="P100" s="414"/>
      <c r="Q100" s="414"/>
      <c r="R100" s="414"/>
      <c r="S100" s="414"/>
      <c r="T100" s="414"/>
      <c r="U100" s="414"/>
      <c r="V100" s="414"/>
      <c r="W100" s="414"/>
      <c r="X100" s="414"/>
      <c r="Y100" s="414"/>
      <c r="Z100" s="414"/>
      <c r="AA100" s="417"/>
      <c r="AB100" s="417"/>
      <c r="AC100" s="418"/>
      <c r="AD100" s="418"/>
      <c r="AE100" s="418"/>
      <c r="AF100" s="418"/>
      <c r="AG100" s="418"/>
      <c r="AH100" s="418"/>
    </row>
    <row r="101" spans="1:34" ht="32.950000000000003" customHeight="1" x14ac:dyDescent="0.3">
      <c r="A101" s="414"/>
      <c r="B101" s="415"/>
      <c r="C101" s="414"/>
      <c r="D101" s="414"/>
      <c r="E101" s="414"/>
      <c r="F101" s="414"/>
      <c r="G101" s="414"/>
      <c r="H101" s="414"/>
      <c r="I101" s="416"/>
      <c r="J101" s="414"/>
      <c r="K101" s="414"/>
      <c r="L101" s="414"/>
      <c r="M101" s="414"/>
      <c r="N101" s="414"/>
      <c r="O101" s="414"/>
      <c r="P101" s="414"/>
      <c r="Q101" s="414"/>
      <c r="R101" s="414"/>
      <c r="S101" s="414"/>
      <c r="T101" s="414"/>
      <c r="U101" s="414"/>
      <c r="V101" s="414"/>
      <c r="W101" s="414"/>
      <c r="X101" s="414"/>
      <c r="Y101" s="414"/>
      <c r="Z101" s="414"/>
      <c r="AA101" s="417"/>
      <c r="AB101" s="417"/>
      <c r="AC101" s="418"/>
      <c r="AD101" s="418"/>
      <c r="AE101" s="418"/>
      <c r="AF101" s="418"/>
      <c r="AG101" s="418"/>
      <c r="AH101" s="418"/>
    </row>
    <row r="102" spans="1:34" ht="32.950000000000003" customHeight="1" x14ac:dyDescent="0.3">
      <c r="A102" s="414"/>
      <c r="B102" s="415"/>
      <c r="C102" s="414"/>
      <c r="D102" s="414"/>
      <c r="E102" s="414"/>
      <c r="F102" s="414"/>
      <c r="G102" s="414"/>
      <c r="H102" s="414"/>
      <c r="I102" s="416"/>
      <c r="J102" s="414"/>
      <c r="K102" s="414"/>
      <c r="L102" s="414"/>
      <c r="M102" s="414"/>
      <c r="N102" s="414"/>
      <c r="O102" s="414"/>
      <c r="P102" s="414"/>
      <c r="Q102" s="414"/>
      <c r="R102" s="414"/>
      <c r="S102" s="414"/>
      <c r="T102" s="414"/>
      <c r="U102" s="414"/>
      <c r="V102" s="414"/>
      <c r="W102" s="414"/>
      <c r="X102" s="414"/>
      <c r="Y102" s="414"/>
      <c r="Z102" s="414"/>
      <c r="AA102" s="417"/>
      <c r="AB102" s="417"/>
      <c r="AC102" s="418"/>
      <c r="AD102" s="418"/>
      <c r="AE102" s="418"/>
      <c r="AF102" s="418"/>
      <c r="AG102" s="418"/>
      <c r="AH102" s="418"/>
    </row>
    <row r="103" spans="1:34" ht="32.950000000000003" customHeight="1" x14ac:dyDescent="0.3">
      <c r="A103" s="414"/>
      <c r="B103" s="415"/>
      <c r="C103" s="414"/>
      <c r="D103" s="414"/>
      <c r="E103" s="414"/>
      <c r="F103" s="414"/>
      <c r="G103" s="414"/>
      <c r="H103" s="414"/>
      <c r="I103" s="416"/>
      <c r="J103" s="414"/>
      <c r="K103" s="414"/>
      <c r="L103" s="414"/>
      <c r="M103" s="414"/>
      <c r="N103" s="414"/>
      <c r="O103" s="414"/>
      <c r="P103" s="414"/>
      <c r="Q103" s="414"/>
      <c r="R103" s="414"/>
      <c r="S103" s="414"/>
      <c r="T103" s="414"/>
      <c r="U103" s="414"/>
      <c r="V103" s="414"/>
      <c r="W103" s="414"/>
      <c r="X103" s="414"/>
      <c r="Y103" s="414"/>
      <c r="Z103" s="414"/>
      <c r="AA103" s="417"/>
      <c r="AB103" s="417"/>
      <c r="AC103" s="418"/>
      <c r="AD103" s="418"/>
      <c r="AE103" s="418"/>
      <c r="AF103" s="418"/>
      <c r="AG103" s="418"/>
      <c r="AH103" s="418"/>
    </row>
    <row r="104" spans="1:34" ht="32.950000000000003" customHeight="1" x14ac:dyDescent="0.3">
      <c r="A104" s="414"/>
      <c r="B104" s="415"/>
      <c r="C104" s="414"/>
      <c r="D104" s="414"/>
      <c r="E104" s="414"/>
      <c r="F104" s="414"/>
      <c r="G104" s="414"/>
      <c r="H104" s="414"/>
      <c r="I104" s="416"/>
      <c r="J104" s="414"/>
      <c r="K104" s="414"/>
      <c r="L104" s="414"/>
      <c r="M104" s="414"/>
      <c r="N104" s="414"/>
      <c r="O104" s="414"/>
      <c r="P104" s="414"/>
      <c r="Q104" s="414"/>
      <c r="R104" s="414"/>
      <c r="S104" s="414"/>
      <c r="T104" s="414"/>
      <c r="U104" s="414"/>
      <c r="V104" s="414"/>
      <c r="W104" s="414"/>
      <c r="X104" s="414"/>
      <c r="Y104" s="414"/>
      <c r="Z104" s="414"/>
      <c r="AA104" s="417"/>
      <c r="AB104" s="417"/>
      <c r="AC104" s="418"/>
      <c r="AD104" s="418"/>
      <c r="AE104" s="418"/>
      <c r="AF104" s="418"/>
      <c r="AG104" s="418"/>
      <c r="AH104" s="418"/>
    </row>
    <row r="105" spans="1:34" ht="32.950000000000003" customHeight="1" x14ac:dyDescent="0.3">
      <c r="A105" s="414"/>
      <c r="B105" s="415"/>
      <c r="C105" s="414"/>
      <c r="D105" s="414"/>
      <c r="E105" s="414"/>
      <c r="F105" s="414"/>
      <c r="G105" s="414"/>
      <c r="H105" s="414"/>
      <c r="I105" s="416"/>
      <c r="J105" s="414"/>
      <c r="K105" s="414"/>
      <c r="L105" s="414"/>
      <c r="M105" s="414"/>
      <c r="N105" s="414"/>
      <c r="O105" s="414"/>
      <c r="P105" s="414"/>
      <c r="Q105" s="414"/>
      <c r="R105" s="414"/>
      <c r="S105" s="414"/>
      <c r="T105" s="414"/>
      <c r="U105" s="414"/>
      <c r="V105" s="414"/>
      <c r="W105" s="414"/>
      <c r="X105" s="414"/>
      <c r="Y105" s="414"/>
      <c r="Z105" s="414"/>
      <c r="AA105" s="417"/>
      <c r="AB105" s="417"/>
      <c r="AC105" s="418"/>
      <c r="AD105" s="418"/>
      <c r="AE105" s="418"/>
      <c r="AF105" s="418"/>
      <c r="AG105" s="418"/>
      <c r="AH105" s="418"/>
    </row>
    <row r="106" spans="1:34" ht="32.950000000000003" customHeight="1" x14ac:dyDescent="0.3">
      <c r="A106" s="414"/>
      <c r="B106" s="415"/>
      <c r="C106" s="414"/>
      <c r="D106" s="414"/>
      <c r="E106" s="414"/>
      <c r="F106" s="414"/>
      <c r="G106" s="414"/>
      <c r="H106" s="414"/>
      <c r="I106" s="416"/>
      <c r="J106" s="414"/>
      <c r="K106" s="414"/>
      <c r="L106" s="414"/>
      <c r="M106" s="414"/>
      <c r="N106" s="414"/>
      <c r="O106" s="414"/>
      <c r="P106" s="414"/>
      <c r="Q106" s="414"/>
      <c r="R106" s="414"/>
      <c r="S106" s="414"/>
      <c r="T106" s="414"/>
      <c r="U106" s="414"/>
      <c r="V106" s="414"/>
      <c r="W106" s="414"/>
      <c r="X106" s="414"/>
      <c r="Y106" s="414"/>
      <c r="Z106" s="414"/>
      <c r="AA106" s="417"/>
      <c r="AB106" s="417"/>
      <c r="AC106" s="418"/>
      <c r="AD106" s="418"/>
      <c r="AE106" s="418"/>
      <c r="AF106" s="418"/>
      <c r="AG106" s="418"/>
      <c r="AH106" s="418"/>
    </row>
    <row r="107" spans="1:34" ht="32.950000000000003" customHeight="1" x14ac:dyDescent="0.3">
      <c r="A107" s="414"/>
      <c r="B107" s="415"/>
      <c r="C107" s="414"/>
      <c r="D107" s="414"/>
      <c r="E107" s="414"/>
      <c r="F107" s="414"/>
      <c r="G107" s="414"/>
      <c r="H107" s="414"/>
      <c r="I107" s="416"/>
      <c r="J107" s="414"/>
      <c r="K107" s="414"/>
      <c r="L107" s="414"/>
      <c r="M107" s="414"/>
      <c r="N107" s="414"/>
      <c r="O107" s="414"/>
      <c r="P107" s="414"/>
      <c r="Q107" s="414"/>
      <c r="R107" s="414"/>
      <c r="S107" s="414"/>
      <c r="T107" s="414"/>
      <c r="U107" s="414"/>
      <c r="V107" s="414"/>
      <c r="W107" s="414"/>
      <c r="X107" s="414"/>
      <c r="Y107" s="414"/>
      <c r="Z107" s="414"/>
      <c r="AA107" s="417"/>
      <c r="AB107" s="417"/>
      <c r="AC107" s="418"/>
      <c r="AD107" s="418"/>
      <c r="AE107" s="418"/>
      <c r="AF107" s="418"/>
      <c r="AG107" s="418"/>
      <c r="AH107" s="418"/>
    </row>
    <row r="108" spans="1:34" ht="32.950000000000003" customHeight="1" x14ac:dyDescent="0.3">
      <c r="A108" s="414"/>
      <c r="B108" s="415"/>
      <c r="C108" s="414"/>
      <c r="D108" s="414"/>
      <c r="E108" s="414"/>
      <c r="F108" s="414"/>
      <c r="G108" s="414"/>
      <c r="H108" s="414"/>
      <c r="I108" s="416"/>
      <c r="J108" s="414"/>
      <c r="K108" s="414"/>
      <c r="L108" s="414"/>
      <c r="M108" s="414"/>
      <c r="N108" s="414"/>
      <c r="O108" s="414"/>
      <c r="P108" s="414"/>
      <c r="Q108" s="414"/>
      <c r="R108" s="414"/>
      <c r="S108" s="414"/>
      <c r="T108" s="414"/>
      <c r="U108" s="414"/>
      <c r="V108" s="414"/>
      <c r="W108" s="414"/>
      <c r="X108" s="414"/>
      <c r="Y108" s="414"/>
      <c r="Z108" s="414"/>
      <c r="AA108" s="417"/>
      <c r="AB108" s="417"/>
      <c r="AC108" s="418"/>
      <c r="AD108" s="418"/>
      <c r="AE108" s="418"/>
      <c r="AF108" s="418"/>
      <c r="AG108" s="418"/>
      <c r="AH108" s="418"/>
    </row>
    <row r="109" spans="1:34" ht="32.950000000000003" customHeight="1" x14ac:dyDescent="0.3">
      <c r="A109" s="414"/>
      <c r="B109" s="415"/>
      <c r="C109" s="414"/>
      <c r="D109" s="414"/>
      <c r="E109" s="414"/>
      <c r="F109" s="414"/>
      <c r="G109" s="414"/>
      <c r="H109" s="414"/>
      <c r="I109" s="416"/>
      <c r="J109" s="414"/>
      <c r="K109" s="414"/>
      <c r="L109" s="414"/>
      <c r="M109" s="414"/>
      <c r="N109" s="414"/>
      <c r="O109" s="414"/>
      <c r="P109" s="414"/>
      <c r="Q109" s="414"/>
      <c r="R109" s="414"/>
      <c r="S109" s="414"/>
      <c r="T109" s="414"/>
      <c r="U109" s="414"/>
      <c r="V109" s="414"/>
      <c r="W109" s="414"/>
      <c r="X109" s="414"/>
      <c r="Y109" s="414"/>
      <c r="Z109" s="414"/>
      <c r="AA109" s="417"/>
      <c r="AB109" s="417"/>
      <c r="AC109" s="418"/>
      <c r="AD109" s="418"/>
      <c r="AE109" s="418"/>
      <c r="AF109" s="418"/>
      <c r="AG109" s="418"/>
      <c r="AH109" s="418"/>
    </row>
    <row r="110" spans="1:34" ht="32.950000000000003" customHeight="1" x14ac:dyDescent="0.3">
      <c r="A110" s="414"/>
      <c r="B110" s="415"/>
      <c r="C110" s="414"/>
      <c r="D110" s="414"/>
      <c r="E110" s="414"/>
      <c r="F110" s="414"/>
      <c r="G110" s="414"/>
      <c r="H110" s="414"/>
      <c r="I110" s="416"/>
      <c r="J110" s="414"/>
      <c r="K110" s="414"/>
      <c r="L110" s="414"/>
      <c r="M110" s="414"/>
      <c r="N110" s="414"/>
      <c r="O110" s="414"/>
      <c r="P110" s="414"/>
      <c r="Q110" s="414"/>
      <c r="R110" s="414"/>
      <c r="S110" s="414"/>
      <c r="T110" s="414"/>
      <c r="U110" s="414"/>
      <c r="V110" s="414"/>
      <c r="W110" s="414"/>
      <c r="X110" s="414"/>
      <c r="Y110" s="414"/>
      <c r="Z110" s="414"/>
      <c r="AA110" s="417"/>
      <c r="AB110" s="417"/>
      <c r="AC110" s="418"/>
      <c r="AD110" s="418"/>
      <c r="AE110" s="418"/>
      <c r="AF110" s="418"/>
      <c r="AG110" s="418"/>
      <c r="AH110" s="418"/>
    </row>
    <row r="111" spans="1:34" ht="32.950000000000003" customHeight="1" x14ac:dyDescent="0.3">
      <c r="A111" s="414"/>
      <c r="B111" s="415"/>
      <c r="C111" s="414"/>
      <c r="D111" s="414"/>
      <c r="E111" s="414"/>
      <c r="F111" s="414"/>
      <c r="G111" s="414"/>
      <c r="H111" s="414"/>
      <c r="I111" s="416"/>
      <c r="J111" s="414"/>
      <c r="K111" s="414"/>
      <c r="L111" s="414"/>
      <c r="M111" s="414"/>
      <c r="N111" s="414"/>
      <c r="O111" s="414"/>
      <c r="P111" s="414"/>
      <c r="Q111" s="414"/>
      <c r="R111" s="414"/>
      <c r="S111" s="414"/>
      <c r="T111" s="414"/>
      <c r="U111" s="414"/>
      <c r="V111" s="414"/>
      <c r="W111" s="414"/>
      <c r="X111" s="414"/>
      <c r="Y111" s="414"/>
      <c r="Z111" s="414"/>
      <c r="AA111" s="417"/>
      <c r="AB111" s="417"/>
      <c r="AC111" s="418"/>
      <c r="AD111" s="418"/>
      <c r="AE111" s="418"/>
      <c r="AF111" s="418"/>
      <c r="AG111" s="418"/>
      <c r="AH111" s="418"/>
    </row>
    <row r="112" spans="1:34" ht="32.950000000000003" customHeight="1" x14ac:dyDescent="0.3">
      <c r="A112" s="414"/>
      <c r="B112" s="415"/>
      <c r="C112" s="414"/>
      <c r="D112" s="414"/>
      <c r="E112" s="414"/>
      <c r="F112" s="414"/>
      <c r="G112" s="414"/>
      <c r="H112" s="414"/>
      <c r="I112" s="416"/>
      <c r="J112" s="414"/>
      <c r="K112" s="414"/>
      <c r="L112" s="414"/>
      <c r="M112" s="414"/>
      <c r="N112" s="414"/>
      <c r="O112" s="414"/>
      <c r="P112" s="414"/>
      <c r="Q112" s="414"/>
      <c r="R112" s="414"/>
      <c r="S112" s="414"/>
      <c r="T112" s="414"/>
      <c r="U112" s="414"/>
      <c r="V112" s="414"/>
      <c r="W112" s="414"/>
      <c r="X112" s="414"/>
      <c r="Y112" s="414"/>
      <c r="Z112" s="414"/>
      <c r="AA112" s="417"/>
      <c r="AB112" s="417"/>
      <c r="AC112" s="418"/>
      <c r="AD112" s="418"/>
      <c r="AE112" s="418"/>
      <c r="AF112" s="418"/>
      <c r="AG112" s="418"/>
      <c r="AH112" s="418"/>
    </row>
    <row r="113" spans="1:34" ht="32.950000000000003" customHeight="1" x14ac:dyDescent="0.3">
      <c r="A113" s="414"/>
      <c r="B113" s="415"/>
      <c r="C113" s="414"/>
      <c r="D113" s="414"/>
      <c r="E113" s="414"/>
      <c r="F113" s="414"/>
      <c r="G113" s="414"/>
      <c r="H113" s="414"/>
      <c r="I113" s="416"/>
      <c r="J113" s="414"/>
      <c r="K113" s="414"/>
      <c r="L113" s="414"/>
      <c r="M113" s="414"/>
      <c r="N113" s="414"/>
      <c r="O113" s="414"/>
      <c r="P113" s="414"/>
      <c r="Q113" s="414"/>
      <c r="R113" s="414"/>
      <c r="S113" s="414"/>
      <c r="T113" s="414"/>
      <c r="U113" s="414"/>
      <c r="V113" s="414"/>
      <c r="W113" s="414"/>
      <c r="X113" s="414"/>
      <c r="Y113" s="414"/>
      <c r="Z113" s="414"/>
      <c r="AA113" s="417"/>
      <c r="AB113" s="417"/>
      <c r="AC113" s="418"/>
      <c r="AD113" s="418"/>
      <c r="AE113" s="418"/>
      <c r="AF113" s="418"/>
      <c r="AG113" s="418"/>
      <c r="AH113" s="418"/>
    </row>
    <row r="114" spans="1:34" ht="32.950000000000003" customHeight="1" x14ac:dyDescent="0.3">
      <c r="A114" s="414"/>
      <c r="B114" s="415"/>
      <c r="C114" s="414"/>
      <c r="D114" s="414"/>
      <c r="E114" s="414"/>
      <c r="F114" s="414"/>
      <c r="G114" s="414"/>
      <c r="H114" s="414"/>
      <c r="I114" s="416"/>
      <c r="J114" s="414"/>
      <c r="K114" s="414"/>
      <c r="L114" s="414"/>
      <c r="M114" s="414"/>
      <c r="N114" s="414"/>
      <c r="O114" s="414"/>
      <c r="P114" s="414"/>
      <c r="Q114" s="414"/>
      <c r="R114" s="414"/>
      <c r="S114" s="414"/>
      <c r="T114" s="414"/>
      <c r="U114" s="414"/>
      <c r="V114" s="414"/>
      <c r="W114" s="414"/>
      <c r="X114" s="414"/>
      <c r="Y114" s="414"/>
      <c r="Z114" s="414"/>
      <c r="AA114" s="417"/>
      <c r="AB114" s="417"/>
      <c r="AC114" s="418"/>
      <c r="AD114" s="418"/>
      <c r="AE114" s="418"/>
      <c r="AF114" s="418"/>
      <c r="AG114" s="418"/>
      <c r="AH114" s="418"/>
    </row>
    <row r="115" spans="1:34" ht="32.950000000000003" customHeight="1" x14ac:dyDescent="0.3">
      <c r="A115" s="414"/>
      <c r="B115" s="415"/>
      <c r="C115" s="414"/>
      <c r="D115" s="414"/>
      <c r="E115" s="414"/>
      <c r="F115" s="414"/>
      <c r="G115" s="414"/>
      <c r="H115" s="414"/>
      <c r="I115" s="416"/>
      <c r="J115" s="414"/>
      <c r="K115" s="414"/>
      <c r="L115" s="414"/>
      <c r="M115" s="414"/>
      <c r="N115" s="414"/>
      <c r="O115" s="414"/>
      <c r="P115" s="414"/>
      <c r="Q115" s="414"/>
      <c r="R115" s="414"/>
      <c r="S115" s="414"/>
      <c r="T115" s="414"/>
      <c r="U115" s="414"/>
      <c r="V115" s="414"/>
      <c r="W115" s="414"/>
      <c r="X115" s="414"/>
      <c r="Y115" s="414"/>
      <c r="Z115" s="414"/>
      <c r="AA115" s="417"/>
      <c r="AB115" s="417"/>
      <c r="AC115" s="418"/>
      <c r="AD115" s="418"/>
      <c r="AE115" s="418"/>
      <c r="AF115" s="418"/>
      <c r="AG115" s="418"/>
      <c r="AH115" s="418"/>
    </row>
    <row r="116" spans="1:34" ht="32.950000000000003" customHeight="1" x14ac:dyDescent="0.3">
      <c r="A116" s="414"/>
      <c r="B116" s="415"/>
      <c r="C116" s="414"/>
      <c r="D116" s="414"/>
      <c r="E116" s="414"/>
      <c r="F116" s="414"/>
      <c r="G116" s="414"/>
      <c r="H116" s="414"/>
      <c r="I116" s="416"/>
      <c r="J116" s="414"/>
      <c r="K116" s="414"/>
      <c r="L116" s="414"/>
      <c r="M116" s="414"/>
      <c r="N116" s="414"/>
      <c r="O116" s="414"/>
      <c r="P116" s="414"/>
      <c r="Q116" s="414"/>
      <c r="R116" s="414"/>
      <c r="S116" s="414"/>
      <c r="T116" s="414"/>
      <c r="U116" s="414"/>
      <c r="V116" s="414"/>
      <c r="W116" s="414"/>
      <c r="X116" s="414"/>
      <c r="Y116" s="414"/>
      <c r="Z116" s="414"/>
      <c r="AA116" s="417"/>
      <c r="AB116" s="417"/>
      <c r="AC116" s="418"/>
      <c r="AD116" s="418"/>
      <c r="AE116" s="418"/>
      <c r="AF116" s="418"/>
      <c r="AG116" s="418"/>
      <c r="AH116" s="418"/>
    </row>
    <row r="117" spans="1:34" ht="32.950000000000003" customHeight="1" x14ac:dyDescent="0.3">
      <c r="A117" s="414"/>
      <c r="B117" s="415"/>
      <c r="C117" s="414"/>
      <c r="D117" s="414"/>
      <c r="E117" s="414"/>
      <c r="F117" s="414"/>
      <c r="G117" s="414"/>
      <c r="H117" s="414"/>
      <c r="I117" s="416"/>
      <c r="J117" s="414"/>
      <c r="K117" s="414"/>
      <c r="L117" s="414"/>
      <c r="M117" s="414"/>
      <c r="N117" s="414"/>
      <c r="O117" s="414"/>
      <c r="P117" s="414"/>
      <c r="Q117" s="414"/>
      <c r="R117" s="414"/>
      <c r="S117" s="414"/>
      <c r="T117" s="414"/>
      <c r="U117" s="414"/>
      <c r="V117" s="414"/>
      <c r="W117" s="414"/>
      <c r="X117" s="414"/>
      <c r="Y117" s="414"/>
      <c r="Z117" s="414"/>
      <c r="AA117" s="417"/>
      <c r="AB117" s="417"/>
      <c r="AC117" s="418"/>
      <c r="AD117" s="418"/>
      <c r="AE117" s="418"/>
      <c r="AF117" s="418"/>
      <c r="AG117" s="418"/>
      <c r="AH117" s="418"/>
    </row>
    <row r="118" spans="1:34" ht="32.950000000000003" customHeight="1" x14ac:dyDescent="0.3">
      <c r="A118" s="414"/>
      <c r="B118" s="415"/>
      <c r="C118" s="414"/>
      <c r="D118" s="414"/>
      <c r="E118" s="414"/>
      <c r="F118" s="414"/>
      <c r="G118" s="414"/>
      <c r="H118" s="414"/>
      <c r="I118" s="416"/>
      <c r="J118" s="414"/>
      <c r="K118" s="414"/>
      <c r="L118" s="414"/>
      <c r="M118" s="414"/>
      <c r="N118" s="414"/>
      <c r="O118" s="414"/>
      <c r="P118" s="414"/>
      <c r="Q118" s="414"/>
      <c r="R118" s="414"/>
      <c r="S118" s="414"/>
      <c r="T118" s="414"/>
      <c r="U118" s="414"/>
      <c r="V118" s="414"/>
      <c r="W118" s="414"/>
      <c r="X118" s="414"/>
      <c r="Y118" s="414"/>
      <c r="Z118" s="414"/>
      <c r="AA118" s="417"/>
      <c r="AB118" s="417"/>
      <c r="AC118" s="418"/>
      <c r="AD118" s="418"/>
      <c r="AE118" s="418"/>
      <c r="AF118" s="418"/>
      <c r="AG118" s="418"/>
      <c r="AH118" s="418"/>
    </row>
    <row r="119" spans="1:34" ht="32.950000000000003" customHeight="1" x14ac:dyDescent="0.3">
      <c r="A119" s="414"/>
      <c r="B119" s="415"/>
      <c r="C119" s="414"/>
      <c r="D119" s="414"/>
      <c r="E119" s="414"/>
      <c r="F119" s="414"/>
      <c r="G119" s="414"/>
      <c r="H119" s="414"/>
      <c r="I119" s="416"/>
      <c r="J119" s="414"/>
      <c r="K119" s="414"/>
      <c r="L119" s="414"/>
      <c r="M119" s="414"/>
      <c r="N119" s="414"/>
      <c r="O119" s="414"/>
      <c r="P119" s="414"/>
      <c r="Q119" s="414"/>
      <c r="R119" s="414"/>
      <c r="S119" s="414"/>
      <c r="T119" s="414"/>
      <c r="U119" s="414"/>
      <c r="V119" s="414"/>
      <c r="W119" s="414"/>
      <c r="X119" s="414"/>
      <c r="Y119" s="414"/>
      <c r="Z119" s="414"/>
      <c r="AA119" s="417"/>
      <c r="AB119" s="417"/>
      <c r="AC119" s="418"/>
      <c r="AD119" s="418"/>
      <c r="AE119" s="418"/>
      <c r="AF119" s="418"/>
      <c r="AG119" s="418"/>
      <c r="AH119" s="418"/>
    </row>
    <row r="120" spans="1:34" ht="32.950000000000003" customHeight="1" x14ac:dyDescent="0.3">
      <c r="A120" s="414"/>
      <c r="B120" s="415"/>
      <c r="C120" s="414"/>
      <c r="D120" s="414"/>
      <c r="E120" s="414"/>
      <c r="F120" s="414"/>
      <c r="G120" s="414"/>
      <c r="H120" s="414"/>
      <c r="I120" s="416"/>
      <c r="J120" s="414"/>
      <c r="K120" s="414"/>
      <c r="L120" s="414"/>
      <c r="M120" s="414"/>
      <c r="N120" s="414"/>
      <c r="O120" s="414"/>
      <c r="P120" s="414"/>
      <c r="Q120" s="414"/>
      <c r="R120" s="414"/>
      <c r="S120" s="414"/>
      <c r="T120" s="414"/>
      <c r="U120" s="414"/>
      <c r="V120" s="414"/>
      <c r="W120" s="414"/>
      <c r="X120" s="414"/>
      <c r="Y120" s="414"/>
      <c r="Z120" s="414"/>
      <c r="AA120" s="417"/>
      <c r="AB120" s="417"/>
      <c r="AC120" s="418"/>
      <c r="AD120" s="418"/>
      <c r="AE120" s="418"/>
      <c r="AF120" s="418"/>
      <c r="AG120" s="418"/>
      <c r="AH120" s="418"/>
    </row>
    <row r="121" spans="1:34" ht="32.950000000000003" customHeight="1" x14ac:dyDescent="0.3">
      <c r="A121" s="414"/>
      <c r="B121" s="415"/>
      <c r="C121" s="414"/>
      <c r="D121" s="414"/>
      <c r="E121" s="414"/>
      <c r="F121" s="414"/>
      <c r="G121" s="414"/>
      <c r="H121" s="414"/>
      <c r="I121" s="416"/>
      <c r="J121" s="414"/>
      <c r="K121" s="414"/>
      <c r="L121" s="414"/>
      <c r="M121" s="414"/>
      <c r="N121" s="414"/>
      <c r="O121" s="414"/>
      <c r="P121" s="414"/>
      <c r="Q121" s="414"/>
      <c r="R121" s="414"/>
      <c r="S121" s="414"/>
      <c r="T121" s="414"/>
      <c r="U121" s="414"/>
      <c r="V121" s="414"/>
      <c r="W121" s="414"/>
      <c r="X121" s="414"/>
      <c r="Y121" s="414"/>
      <c r="Z121" s="414"/>
      <c r="AA121" s="417"/>
      <c r="AB121" s="417"/>
      <c r="AC121" s="418"/>
      <c r="AD121" s="418"/>
      <c r="AE121" s="418"/>
      <c r="AF121" s="418"/>
      <c r="AG121" s="418"/>
      <c r="AH121" s="418"/>
    </row>
    <row r="122" spans="1:34" ht="32.950000000000003" customHeight="1" x14ac:dyDescent="0.3">
      <c r="A122" s="414"/>
      <c r="B122" s="415"/>
      <c r="C122" s="414"/>
      <c r="D122" s="414"/>
      <c r="E122" s="414"/>
      <c r="F122" s="414"/>
      <c r="G122" s="414"/>
      <c r="H122" s="414"/>
      <c r="I122" s="416"/>
      <c r="J122" s="414"/>
      <c r="K122" s="414"/>
      <c r="L122" s="414"/>
      <c r="M122" s="414"/>
      <c r="N122" s="414"/>
      <c r="O122" s="414"/>
      <c r="P122" s="414"/>
      <c r="Q122" s="414"/>
      <c r="R122" s="414"/>
      <c r="S122" s="414"/>
      <c r="T122" s="414"/>
      <c r="U122" s="414"/>
      <c r="V122" s="414"/>
      <c r="W122" s="414"/>
      <c r="X122" s="414"/>
      <c r="Y122" s="414"/>
      <c r="Z122" s="414"/>
      <c r="AA122" s="417"/>
      <c r="AB122" s="417"/>
      <c r="AC122" s="418"/>
      <c r="AD122" s="418"/>
      <c r="AE122" s="418"/>
      <c r="AF122" s="418"/>
      <c r="AG122" s="418"/>
      <c r="AH122" s="418"/>
    </row>
    <row r="123" spans="1:34" ht="32.950000000000003" customHeight="1" x14ac:dyDescent="0.3">
      <c r="A123" s="414"/>
      <c r="B123" s="415"/>
      <c r="C123" s="414"/>
      <c r="D123" s="414"/>
      <c r="E123" s="414"/>
      <c r="F123" s="414"/>
      <c r="G123" s="414"/>
      <c r="H123" s="414"/>
      <c r="I123" s="416"/>
      <c r="J123" s="414"/>
      <c r="K123" s="414"/>
      <c r="L123" s="414"/>
      <c r="M123" s="414"/>
      <c r="N123" s="414"/>
      <c r="O123" s="414"/>
      <c r="P123" s="414"/>
      <c r="Q123" s="414"/>
      <c r="R123" s="414"/>
      <c r="S123" s="414"/>
      <c r="T123" s="414"/>
      <c r="U123" s="414"/>
      <c r="V123" s="414"/>
      <c r="W123" s="414"/>
      <c r="X123" s="414"/>
      <c r="Y123" s="414"/>
      <c r="Z123" s="414"/>
      <c r="AA123" s="417"/>
      <c r="AB123" s="417"/>
      <c r="AC123" s="418"/>
      <c r="AD123" s="418"/>
      <c r="AE123" s="418"/>
      <c r="AF123" s="418"/>
      <c r="AG123" s="418"/>
      <c r="AH123" s="418"/>
    </row>
    <row r="124" spans="1:34" ht="32.950000000000003" customHeight="1" x14ac:dyDescent="0.3">
      <c r="A124" s="414"/>
      <c r="B124" s="415"/>
      <c r="C124" s="414"/>
      <c r="D124" s="414"/>
      <c r="E124" s="414"/>
      <c r="F124" s="414"/>
      <c r="G124" s="414"/>
      <c r="H124" s="414"/>
      <c r="I124" s="416"/>
      <c r="J124" s="414"/>
      <c r="K124" s="414"/>
      <c r="L124" s="414"/>
      <c r="M124" s="414"/>
      <c r="N124" s="414"/>
      <c r="O124" s="414"/>
      <c r="P124" s="414"/>
      <c r="Q124" s="414"/>
      <c r="R124" s="414"/>
      <c r="S124" s="414"/>
      <c r="T124" s="414"/>
      <c r="U124" s="414"/>
      <c r="V124" s="414"/>
      <c r="W124" s="414"/>
      <c r="X124" s="414"/>
      <c r="Y124" s="414"/>
      <c r="Z124" s="414"/>
      <c r="AA124" s="417"/>
      <c r="AB124" s="417"/>
      <c r="AC124" s="418"/>
      <c r="AD124" s="418"/>
      <c r="AE124" s="418"/>
      <c r="AF124" s="418"/>
      <c r="AG124" s="418"/>
      <c r="AH124" s="418"/>
    </row>
    <row r="125" spans="1:34" ht="32.950000000000003" customHeight="1" x14ac:dyDescent="0.3">
      <c r="A125" s="414"/>
      <c r="B125" s="415"/>
      <c r="C125" s="414"/>
      <c r="D125" s="414"/>
      <c r="E125" s="414"/>
      <c r="F125" s="414"/>
      <c r="G125" s="414"/>
      <c r="H125" s="414"/>
      <c r="I125" s="416"/>
      <c r="J125" s="414"/>
      <c r="K125" s="414"/>
      <c r="L125" s="414"/>
      <c r="M125" s="414"/>
      <c r="N125" s="414"/>
      <c r="O125" s="414"/>
      <c r="P125" s="414"/>
      <c r="Q125" s="414"/>
      <c r="R125" s="414"/>
      <c r="S125" s="414"/>
      <c r="T125" s="414"/>
      <c r="U125" s="414"/>
      <c r="V125" s="414"/>
      <c r="W125" s="414"/>
      <c r="X125" s="414"/>
      <c r="Y125" s="414"/>
      <c r="Z125" s="414"/>
      <c r="AA125" s="417"/>
      <c r="AB125" s="417"/>
      <c r="AC125" s="418"/>
      <c r="AD125" s="418"/>
      <c r="AE125" s="418"/>
      <c r="AF125" s="418"/>
      <c r="AG125" s="418"/>
      <c r="AH125" s="418"/>
    </row>
    <row r="126" spans="1:34" ht="32.950000000000003" customHeight="1" x14ac:dyDescent="0.3">
      <c r="A126" s="414"/>
      <c r="B126" s="415"/>
      <c r="C126" s="414"/>
      <c r="D126" s="414"/>
      <c r="E126" s="414"/>
      <c r="F126" s="414"/>
      <c r="G126" s="414"/>
      <c r="H126" s="414"/>
      <c r="I126" s="416"/>
      <c r="J126" s="414"/>
      <c r="K126" s="414"/>
      <c r="L126" s="414"/>
      <c r="M126" s="414"/>
      <c r="N126" s="414"/>
      <c r="O126" s="414"/>
      <c r="P126" s="414"/>
      <c r="Q126" s="414"/>
      <c r="R126" s="414"/>
      <c r="S126" s="414"/>
      <c r="T126" s="414"/>
      <c r="U126" s="414"/>
      <c r="V126" s="414"/>
      <c r="W126" s="414"/>
      <c r="X126" s="414"/>
      <c r="Y126" s="414"/>
      <c r="Z126" s="414"/>
      <c r="AA126" s="417"/>
      <c r="AB126" s="417"/>
      <c r="AC126" s="418"/>
      <c r="AD126" s="418"/>
      <c r="AE126" s="418"/>
      <c r="AF126" s="418"/>
      <c r="AG126" s="418"/>
      <c r="AH126" s="418"/>
    </row>
    <row r="127" spans="1:34" ht="32.950000000000003" customHeight="1" x14ac:dyDescent="0.3">
      <c r="A127" s="414"/>
      <c r="B127" s="415"/>
      <c r="C127" s="414"/>
      <c r="D127" s="414"/>
      <c r="E127" s="414"/>
      <c r="F127" s="414"/>
      <c r="G127" s="414"/>
      <c r="H127" s="414"/>
      <c r="I127" s="416"/>
      <c r="J127" s="414"/>
      <c r="K127" s="414"/>
      <c r="L127" s="414"/>
      <c r="M127" s="414"/>
      <c r="N127" s="414"/>
      <c r="O127" s="414"/>
      <c r="P127" s="414"/>
      <c r="Q127" s="414"/>
      <c r="R127" s="414"/>
      <c r="S127" s="414"/>
      <c r="T127" s="414"/>
      <c r="U127" s="414"/>
      <c r="V127" s="414"/>
      <c r="W127" s="414"/>
      <c r="X127" s="414"/>
      <c r="Y127" s="414"/>
      <c r="Z127" s="414"/>
      <c r="AA127" s="417"/>
      <c r="AB127" s="417"/>
      <c r="AC127" s="418"/>
      <c r="AD127" s="418"/>
      <c r="AE127" s="418"/>
      <c r="AF127" s="418"/>
      <c r="AG127" s="418"/>
      <c r="AH127" s="418"/>
    </row>
    <row r="128" spans="1:34" ht="32.950000000000003" customHeight="1" x14ac:dyDescent="0.3">
      <c r="A128" s="414"/>
      <c r="B128" s="415"/>
      <c r="C128" s="414"/>
      <c r="D128" s="414"/>
      <c r="E128" s="414"/>
      <c r="F128" s="414"/>
      <c r="G128" s="414"/>
      <c r="H128" s="414"/>
      <c r="I128" s="416"/>
      <c r="J128" s="414"/>
      <c r="K128" s="414"/>
      <c r="L128" s="414"/>
      <c r="M128" s="414"/>
      <c r="N128" s="414"/>
      <c r="O128" s="414"/>
      <c r="P128" s="414"/>
      <c r="Q128" s="414"/>
      <c r="R128" s="414"/>
      <c r="S128" s="414"/>
      <c r="T128" s="414"/>
      <c r="U128" s="414"/>
      <c r="V128" s="414"/>
      <c r="W128" s="414"/>
      <c r="X128" s="414"/>
      <c r="Y128" s="414"/>
      <c r="Z128" s="414"/>
      <c r="AA128" s="417"/>
      <c r="AB128" s="417"/>
      <c r="AC128" s="418"/>
      <c r="AD128" s="418"/>
      <c r="AE128" s="418"/>
      <c r="AF128" s="418"/>
      <c r="AG128" s="418"/>
      <c r="AH128" s="418"/>
    </row>
    <row r="129" spans="1:34" ht="32.950000000000003" customHeight="1" x14ac:dyDescent="0.3">
      <c r="A129" s="414"/>
      <c r="B129" s="415"/>
      <c r="C129" s="414"/>
      <c r="D129" s="414"/>
      <c r="E129" s="414"/>
      <c r="F129" s="414"/>
      <c r="G129" s="414"/>
      <c r="H129" s="414"/>
      <c r="I129" s="416"/>
      <c r="J129" s="414"/>
      <c r="K129" s="414"/>
      <c r="L129" s="414"/>
      <c r="M129" s="414"/>
      <c r="N129" s="414"/>
      <c r="O129" s="414"/>
      <c r="P129" s="414"/>
      <c r="Q129" s="414"/>
      <c r="R129" s="414"/>
      <c r="S129" s="414"/>
      <c r="T129" s="414"/>
      <c r="U129" s="414"/>
      <c r="V129" s="414"/>
      <c r="W129" s="414"/>
      <c r="X129" s="414"/>
      <c r="Y129" s="414"/>
      <c r="Z129" s="414"/>
      <c r="AA129" s="417"/>
      <c r="AB129" s="417"/>
      <c r="AC129" s="418"/>
      <c r="AD129" s="418"/>
      <c r="AE129" s="418"/>
      <c r="AF129" s="418"/>
      <c r="AG129" s="418"/>
      <c r="AH129" s="418"/>
    </row>
    <row r="130" spans="1:34" ht="32.950000000000003" customHeight="1" x14ac:dyDescent="0.3">
      <c r="A130" s="414"/>
      <c r="B130" s="415"/>
      <c r="C130" s="414"/>
      <c r="D130" s="414"/>
      <c r="E130" s="414"/>
      <c r="F130" s="414"/>
      <c r="G130" s="414"/>
      <c r="H130" s="414"/>
      <c r="I130" s="416"/>
      <c r="J130" s="414"/>
      <c r="K130" s="414"/>
      <c r="L130" s="414"/>
      <c r="M130" s="414"/>
      <c r="N130" s="414"/>
      <c r="O130" s="414"/>
      <c r="P130" s="414"/>
      <c r="Q130" s="414"/>
      <c r="R130" s="414"/>
      <c r="S130" s="414"/>
      <c r="T130" s="414"/>
      <c r="U130" s="414"/>
      <c r="V130" s="414"/>
      <c r="W130" s="414"/>
      <c r="X130" s="414"/>
      <c r="Y130" s="414"/>
      <c r="Z130" s="414"/>
      <c r="AA130" s="417"/>
      <c r="AB130" s="417"/>
      <c r="AC130" s="418"/>
      <c r="AD130" s="418"/>
      <c r="AE130" s="418"/>
      <c r="AF130" s="418"/>
      <c r="AG130" s="418"/>
      <c r="AH130" s="418"/>
    </row>
    <row r="131" spans="1:34" ht="32.950000000000003" customHeight="1" x14ac:dyDescent="0.3">
      <c r="A131" s="414"/>
      <c r="B131" s="415"/>
      <c r="C131" s="414"/>
      <c r="D131" s="414"/>
      <c r="E131" s="414"/>
      <c r="F131" s="414"/>
      <c r="G131" s="414"/>
      <c r="H131" s="414"/>
      <c r="I131" s="416"/>
      <c r="J131" s="414"/>
      <c r="K131" s="414"/>
      <c r="L131" s="414"/>
      <c r="M131" s="414"/>
      <c r="N131" s="414"/>
      <c r="O131" s="414"/>
      <c r="P131" s="414"/>
      <c r="Q131" s="414"/>
      <c r="R131" s="414"/>
      <c r="S131" s="414"/>
      <c r="T131" s="414"/>
      <c r="U131" s="414"/>
      <c r="V131" s="414"/>
      <c r="W131" s="414"/>
      <c r="X131" s="414"/>
      <c r="Y131" s="414"/>
      <c r="Z131" s="414"/>
      <c r="AA131" s="417"/>
      <c r="AB131" s="417"/>
      <c r="AC131" s="418"/>
      <c r="AD131" s="418"/>
      <c r="AE131" s="418"/>
      <c r="AF131" s="418"/>
      <c r="AG131" s="418"/>
      <c r="AH131" s="418"/>
    </row>
    <row r="132" spans="1:34" ht="32.950000000000003" customHeight="1" x14ac:dyDescent="0.3">
      <c r="A132" s="414"/>
      <c r="B132" s="415"/>
      <c r="C132" s="414"/>
      <c r="D132" s="414"/>
      <c r="E132" s="414"/>
      <c r="F132" s="414"/>
      <c r="G132" s="414"/>
      <c r="H132" s="414"/>
      <c r="I132" s="416"/>
      <c r="J132" s="414"/>
      <c r="K132" s="414"/>
      <c r="L132" s="414"/>
      <c r="M132" s="414"/>
      <c r="N132" s="414"/>
      <c r="O132" s="414"/>
      <c r="P132" s="414"/>
      <c r="Q132" s="414"/>
      <c r="R132" s="414"/>
      <c r="S132" s="414"/>
      <c r="T132" s="414"/>
      <c r="U132" s="414"/>
      <c r="V132" s="414"/>
      <c r="W132" s="414"/>
      <c r="X132" s="414"/>
      <c r="Y132" s="414"/>
      <c r="Z132" s="414"/>
      <c r="AA132" s="417"/>
      <c r="AB132" s="417"/>
      <c r="AC132" s="418"/>
      <c r="AD132" s="418"/>
      <c r="AE132" s="418"/>
      <c r="AF132" s="418"/>
      <c r="AG132" s="418"/>
      <c r="AH132" s="418"/>
    </row>
    <row r="133" spans="1:34" ht="32.950000000000003" customHeight="1" x14ac:dyDescent="0.3">
      <c r="A133" s="414"/>
      <c r="B133" s="415"/>
      <c r="C133" s="414"/>
      <c r="D133" s="414"/>
      <c r="E133" s="414"/>
      <c r="F133" s="414"/>
      <c r="G133" s="414"/>
      <c r="H133" s="414"/>
      <c r="I133" s="416"/>
      <c r="J133" s="414"/>
      <c r="K133" s="414"/>
      <c r="L133" s="414"/>
      <c r="M133" s="414"/>
      <c r="N133" s="414"/>
      <c r="O133" s="414"/>
      <c r="P133" s="414"/>
      <c r="Q133" s="414"/>
      <c r="R133" s="414"/>
      <c r="S133" s="414"/>
      <c r="T133" s="414"/>
      <c r="U133" s="414"/>
      <c r="V133" s="414"/>
      <c r="W133" s="414"/>
      <c r="X133" s="414"/>
      <c r="Y133" s="414"/>
      <c r="Z133" s="414"/>
      <c r="AA133" s="417"/>
      <c r="AB133" s="417"/>
      <c r="AC133" s="418"/>
      <c r="AD133" s="418"/>
      <c r="AE133" s="418"/>
      <c r="AF133" s="418"/>
      <c r="AG133" s="418"/>
      <c r="AH133" s="418"/>
    </row>
    <row r="134" spans="1:34" ht="32.950000000000003" customHeight="1" x14ac:dyDescent="0.3">
      <c r="A134" s="414"/>
      <c r="B134" s="415"/>
      <c r="C134" s="414"/>
      <c r="D134" s="414"/>
      <c r="E134" s="414"/>
      <c r="F134" s="414"/>
      <c r="G134" s="414"/>
      <c r="H134" s="414"/>
      <c r="I134" s="416"/>
      <c r="J134" s="414"/>
      <c r="K134" s="414"/>
      <c r="L134" s="414"/>
      <c r="M134" s="414"/>
      <c r="N134" s="414"/>
      <c r="O134" s="414"/>
      <c r="P134" s="414"/>
      <c r="Q134" s="414"/>
      <c r="R134" s="414"/>
      <c r="S134" s="414"/>
      <c r="T134" s="414"/>
      <c r="U134" s="414"/>
      <c r="V134" s="414"/>
      <c r="W134" s="414"/>
      <c r="X134" s="414"/>
      <c r="Y134" s="414"/>
      <c r="Z134" s="414"/>
      <c r="AA134" s="417"/>
      <c r="AB134" s="417"/>
      <c r="AC134" s="418"/>
      <c r="AD134" s="418"/>
      <c r="AE134" s="418"/>
      <c r="AF134" s="418"/>
      <c r="AG134" s="418"/>
      <c r="AH134" s="418"/>
    </row>
    <row r="135" spans="1:34" ht="32.950000000000003" customHeight="1" x14ac:dyDescent="0.3">
      <c r="A135" s="414"/>
      <c r="B135" s="415"/>
      <c r="C135" s="414"/>
      <c r="D135" s="414"/>
      <c r="E135" s="414"/>
      <c r="F135" s="414"/>
      <c r="G135" s="414"/>
      <c r="H135" s="414"/>
      <c r="I135" s="416"/>
      <c r="J135" s="414"/>
      <c r="K135" s="414"/>
      <c r="L135" s="414"/>
      <c r="M135" s="414"/>
      <c r="N135" s="414"/>
      <c r="O135" s="414"/>
      <c r="P135" s="414"/>
      <c r="Q135" s="414"/>
      <c r="R135" s="414"/>
      <c r="S135" s="414"/>
      <c r="T135" s="414"/>
      <c r="U135" s="414"/>
      <c r="V135" s="414"/>
      <c r="W135" s="414"/>
      <c r="X135" s="414"/>
      <c r="Y135" s="414"/>
      <c r="Z135" s="414"/>
      <c r="AA135" s="417"/>
      <c r="AB135" s="417"/>
      <c r="AC135" s="418"/>
      <c r="AD135" s="418"/>
      <c r="AE135" s="418"/>
      <c r="AF135" s="418"/>
      <c r="AG135" s="418"/>
      <c r="AH135" s="418"/>
    </row>
    <row r="136" spans="1:34" ht="32.950000000000003" customHeight="1" x14ac:dyDescent="0.3">
      <c r="A136" s="414"/>
      <c r="B136" s="415"/>
      <c r="C136" s="414"/>
      <c r="D136" s="414"/>
      <c r="E136" s="414"/>
      <c r="F136" s="414"/>
      <c r="G136" s="414"/>
      <c r="H136" s="414"/>
      <c r="I136" s="416"/>
      <c r="J136" s="414"/>
      <c r="K136" s="414"/>
      <c r="L136" s="414"/>
      <c r="M136" s="414"/>
      <c r="N136" s="414"/>
      <c r="O136" s="414"/>
      <c r="P136" s="414"/>
      <c r="Q136" s="414"/>
      <c r="R136" s="414"/>
      <c r="S136" s="414"/>
      <c r="T136" s="414"/>
      <c r="U136" s="414"/>
      <c r="V136" s="414"/>
      <c r="W136" s="414"/>
      <c r="X136" s="414"/>
      <c r="Y136" s="414"/>
      <c r="Z136" s="414"/>
      <c r="AA136" s="417"/>
      <c r="AB136" s="417"/>
      <c r="AC136" s="418"/>
      <c r="AD136" s="418"/>
      <c r="AE136" s="418"/>
      <c r="AF136" s="418"/>
      <c r="AG136" s="418"/>
      <c r="AH136" s="418"/>
    </row>
    <row r="137" spans="1:34" ht="32.950000000000003" customHeight="1" x14ac:dyDescent="0.3">
      <c r="A137" s="414"/>
      <c r="B137" s="415"/>
      <c r="C137" s="414"/>
      <c r="D137" s="414"/>
      <c r="E137" s="414"/>
      <c r="F137" s="414"/>
      <c r="G137" s="414"/>
      <c r="H137" s="414"/>
      <c r="I137" s="416"/>
      <c r="J137" s="414"/>
      <c r="K137" s="414"/>
      <c r="L137" s="414"/>
      <c r="M137" s="414"/>
      <c r="N137" s="414"/>
      <c r="O137" s="414"/>
      <c r="P137" s="414"/>
      <c r="Q137" s="414"/>
      <c r="R137" s="414"/>
      <c r="S137" s="414"/>
      <c r="T137" s="414"/>
      <c r="U137" s="414"/>
      <c r="V137" s="414"/>
      <c r="W137" s="414"/>
      <c r="X137" s="414"/>
      <c r="Y137" s="414"/>
      <c r="Z137" s="414"/>
      <c r="AA137" s="417"/>
      <c r="AB137" s="417"/>
      <c r="AC137" s="418"/>
      <c r="AD137" s="418"/>
      <c r="AE137" s="418"/>
      <c r="AF137" s="418"/>
      <c r="AG137" s="418"/>
      <c r="AH137" s="418"/>
    </row>
    <row r="138" spans="1:34" ht="32.950000000000003" customHeight="1" x14ac:dyDescent="0.3">
      <c r="A138" s="414"/>
      <c r="B138" s="415"/>
      <c r="C138" s="414"/>
      <c r="D138" s="414"/>
      <c r="E138" s="414"/>
      <c r="F138" s="414"/>
      <c r="G138" s="414"/>
      <c r="H138" s="414"/>
      <c r="I138" s="416"/>
      <c r="J138" s="414"/>
      <c r="K138" s="414"/>
      <c r="L138" s="414"/>
      <c r="M138" s="414"/>
      <c r="N138" s="414"/>
      <c r="O138" s="414"/>
      <c r="P138" s="414"/>
      <c r="Q138" s="414"/>
      <c r="R138" s="414"/>
      <c r="S138" s="414"/>
      <c r="T138" s="414"/>
      <c r="U138" s="414"/>
      <c r="V138" s="414"/>
      <c r="W138" s="414"/>
      <c r="X138" s="414"/>
      <c r="Y138" s="414"/>
      <c r="Z138" s="414"/>
      <c r="AA138" s="417"/>
      <c r="AB138" s="417"/>
      <c r="AC138" s="418"/>
      <c r="AD138" s="418"/>
      <c r="AE138" s="418"/>
      <c r="AF138" s="418"/>
      <c r="AG138" s="418"/>
      <c r="AH138" s="418"/>
    </row>
    <row r="139" spans="1:34" ht="32.950000000000003" customHeight="1" x14ac:dyDescent="0.3">
      <c r="A139" s="414"/>
      <c r="B139" s="415"/>
      <c r="C139" s="414"/>
      <c r="D139" s="414"/>
      <c r="E139" s="414"/>
      <c r="F139" s="414"/>
      <c r="G139" s="414"/>
      <c r="H139" s="414"/>
      <c r="I139" s="416"/>
      <c r="J139" s="414"/>
      <c r="K139" s="414"/>
      <c r="L139" s="414"/>
      <c r="M139" s="414"/>
      <c r="N139" s="414"/>
      <c r="O139" s="414"/>
      <c r="P139" s="414"/>
      <c r="Q139" s="414"/>
      <c r="R139" s="414"/>
      <c r="S139" s="414"/>
      <c r="T139" s="414"/>
      <c r="U139" s="414"/>
      <c r="V139" s="414"/>
      <c r="W139" s="414"/>
      <c r="X139" s="414"/>
      <c r="Y139" s="414"/>
      <c r="Z139" s="414"/>
      <c r="AA139" s="417"/>
      <c r="AB139" s="417"/>
      <c r="AC139" s="418"/>
      <c r="AD139" s="418"/>
      <c r="AE139" s="418"/>
      <c r="AF139" s="418"/>
      <c r="AG139" s="418"/>
      <c r="AH139" s="418"/>
    </row>
    <row r="140" spans="1:34" ht="32.950000000000003" customHeight="1" x14ac:dyDescent="0.3">
      <c r="A140" s="414"/>
      <c r="B140" s="415"/>
      <c r="C140" s="414"/>
      <c r="D140" s="414"/>
      <c r="E140" s="414"/>
      <c r="F140" s="414"/>
      <c r="G140" s="414"/>
      <c r="H140" s="414"/>
      <c r="I140" s="416"/>
      <c r="J140" s="414"/>
      <c r="K140" s="414"/>
      <c r="L140" s="414"/>
      <c r="M140" s="414"/>
      <c r="N140" s="414"/>
      <c r="O140" s="414"/>
      <c r="P140" s="414"/>
      <c r="Q140" s="414"/>
      <c r="R140" s="414"/>
      <c r="S140" s="414"/>
      <c r="T140" s="414"/>
      <c r="U140" s="414"/>
      <c r="V140" s="414"/>
      <c r="W140" s="414"/>
      <c r="X140" s="414"/>
      <c r="Y140" s="414"/>
      <c r="Z140" s="414"/>
      <c r="AA140" s="417"/>
      <c r="AB140" s="417"/>
      <c r="AC140" s="418"/>
      <c r="AD140" s="418"/>
      <c r="AE140" s="418"/>
      <c r="AF140" s="418"/>
      <c r="AG140" s="418"/>
      <c r="AH140" s="418"/>
    </row>
    <row r="141" spans="1:34" ht="32.950000000000003" customHeight="1" x14ac:dyDescent="0.3">
      <c r="A141" s="414"/>
      <c r="B141" s="415"/>
      <c r="C141" s="414"/>
      <c r="D141" s="414"/>
      <c r="E141" s="414"/>
      <c r="F141" s="414"/>
      <c r="G141" s="414"/>
      <c r="H141" s="414"/>
      <c r="I141" s="416"/>
      <c r="J141" s="414"/>
      <c r="K141" s="414"/>
      <c r="L141" s="414"/>
      <c r="M141" s="414"/>
      <c r="N141" s="414"/>
      <c r="O141" s="414"/>
      <c r="P141" s="414"/>
      <c r="Q141" s="414"/>
      <c r="R141" s="414"/>
      <c r="S141" s="414"/>
      <c r="T141" s="414"/>
      <c r="U141" s="414"/>
      <c r="V141" s="414"/>
      <c r="W141" s="414"/>
      <c r="X141" s="414"/>
      <c r="Y141" s="414"/>
      <c r="Z141" s="414"/>
      <c r="AA141" s="417"/>
      <c r="AB141" s="417"/>
      <c r="AC141" s="418"/>
      <c r="AD141" s="418"/>
      <c r="AE141" s="418"/>
      <c r="AF141" s="418"/>
      <c r="AG141" s="418"/>
      <c r="AH141" s="418"/>
    </row>
    <row r="142" spans="1:34" ht="32.950000000000003" customHeight="1" x14ac:dyDescent="0.3">
      <c r="A142" s="414"/>
      <c r="B142" s="415"/>
      <c r="C142" s="414"/>
      <c r="D142" s="414"/>
      <c r="E142" s="414"/>
      <c r="F142" s="414"/>
      <c r="G142" s="414"/>
      <c r="H142" s="414"/>
      <c r="I142" s="416"/>
      <c r="J142" s="414"/>
      <c r="K142" s="414"/>
      <c r="L142" s="414"/>
      <c r="M142" s="414"/>
      <c r="N142" s="414"/>
      <c r="O142" s="414"/>
      <c r="P142" s="414"/>
      <c r="Q142" s="414"/>
      <c r="R142" s="414"/>
      <c r="S142" s="414"/>
      <c r="T142" s="414"/>
      <c r="U142" s="414"/>
      <c r="V142" s="414"/>
      <c r="W142" s="414"/>
      <c r="X142" s="414"/>
      <c r="Y142" s="414"/>
      <c r="Z142" s="414"/>
      <c r="AA142" s="417"/>
      <c r="AB142" s="417"/>
      <c r="AC142" s="418"/>
      <c r="AD142" s="418"/>
      <c r="AE142" s="418"/>
      <c r="AF142" s="418"/>
      <c r="AG142" s="418"/>
      <c r="AH142" s="418"/>
    </row>
    <row r="143" spans="1:34" ht="32.950000000000003" customHeight="1" x14ac:dyDescent="0.3">
      <c r="A143" s="414"/>
      <c r="B143" s="415"/>
      <c r="C143" s="414"/>
      <c r="D143" s="414"/>
      <c r="E143" s="414"/>
      <c r="F143" s="414"/>
      <c r="G143" s="414"/>
      <c r="H143" s="414"/>
      <c r="I143" s="416"/>
      <c r="J143" s="414"/>
      <c r="K143" s="414"/>
      <c r="L143" s="414"/>
      <c r="M143" s="414"/>
      <c r="N143" s="414"/>
      <c r="O143" s="414"/>
      <c r="P143" s="414"/>
      <c r="Q143" s="414"/>
      <c r="R143" s="414"/>
      <c r="S143" s="414"/>
      <c r="T143" s="414"/>
      <c r="U143" s="414"/>
      <c r="V143" s="414"/>
      <c r="W143" s="414"/>
      <c r="X143" s="414"/>
      <c r="Y143" s="414"/>
      <c r="Z143" s="414"/>
      <c r="AA143" s="417"/>
      <c r="AB143" s="417"/>
      <c r="AC143" s="418"/>
      <c r="AD143" s="418"/>
      <c r="AE143" s="418"/>
      <c r="AF143" s="418"/>
      <c r="AG143" s="418"/>
      <c r="AH143" s="418"/>
    </row>
    <row r="144" spans="1:34" ht="32.950000000000003" customHeight="1" x14ac:dyDescent="0.3">
      <c r="A144" s="414"/>
      <c r="B144" s="415"/>
      <c r="C144" s="414"/>
      <c r="D144" s="414"/>
      <c r="E144" s="414"/>
      <c r="F144" s="414"/>
      <c r="G144" s="414"/>
      <c r="H144" s="414"/>
      <c r="I144" s="416"/>
      <c r="J144" s="414"/>
      <c r="K144" s="414"/>
      <c r="L144" s="414"/>
      <c r="M144" s="414"/>
      <c r="N144" s="414"/>
      <c r="O144" s="414"/>
      <c r="P144" s="414"/>
      <c r="Q144" s="414"/>
      <c r="R144" s="414"/>
      <c r="S144" s="414"/>
      <c r="T144" s="414"/>
      <c r="U144" s="414"/>
      <c r="V144" s="414"/>
      <c r="W144" s="414"/>
      <c r="X144" s="414"/>
      <c r="Y144" s="414"/>
      <c r="Z144" s="414"/>
      <c r="AA144" s="417"/>
      <c r="AB144" s="417"/>
      <c r="AC144" s="418"/>
      <c r="AD144" s="418"/>
      <c r="AE144" s="418"/>
      <c r="AF144" s="418"/>
      <c r="AG144" s="418"/>
      <c r="AH144" s="418"/>
    </row>
    <row r="145" spans="1:34" ht="32.950000000000003" customHeight="1" x14ac:dyDescent="0.3">
      <c r="A145" s="414"/>
      <c r="B145" s="415"/>
      <c r="C145" s="414"/>
      <c r="D145" s="414"/>
      <c r="E145" s="414"/>
      <c r="F145" s="414"/>
      <c r="G145" s="414"/>
      <c r="H145" s="414"/>
      <c r="I145" s="416"/>
      <c r="J145" s="414"/>
      <c r="K145" s="414"/>
      <c r="L145" s="414"/>
      <c r="M145" s="414"/>
      <c r="N145" s="414"/>
      <c r="O145" s="414"/>
      <c r="P145" s="414"/>
      <c r="Q145" s="414"/>
      <c r="R145" s="414"/>
      <c r="S145" s="414"/>
      <c r="T145" s="414"/>
      <c r="U145" s="414"/>
      <c r="V145" s="414"/>
      <c r="W145" s="414"/>
      <c r="X145" s="414"/>
      <c r="Y145" s="414"/>
      <c r="Z145" s="414"/>
      <c r="AA145" s="417"/>
      <c r="AB145" s="417"/>
      <c r="AC145" s="418"/>
      <c r="AD145" s="418"/>
      <c r="AE145" s="418"/>
      <c r="AF145" s="418"/>
      <c r="AG145" s="418"/>
      <c r="AH145" s="418"/>
    </row>
    <row r="146" spans="1:34" ht="32.950000000000003" customHeight="1" x14ac:dyDescent="0.3">
      <c r="A146" s="414"/>
      <c r="B146" s="415"/>
      <c r="C146" s="414"/>
      <c r="D146" s="414"/>
      <c r="E146" s="414"/>
      <c r="F146" s="414"/>
      <c r="G146" s="414"/>
      <c r="H146" s="414"/>
      <c r="I146" s="416"/>
      <c r="J146" s="414"/>
      <c r="K146" s="414"/>
      <c r="L146" s="414"/>
      <c r="M146" s="414"/>
      <c r="N146" s="414"/>
      <c r="O146" s="414"/>
      <c r="P146" s="414"/>
      <c r="Q146" s="414"/>
      <c r="R146" s="414"/>
      <c r="S146" s="414"/>
      <c r="T146" s="414"/>
      <c r="U146" s="414"/>
      <c r="V146" s="414"/>
      <c r="W146" s="414"/>
      <c r="X146" s="414"/>
      <c r="Y146" s="414"/>
      <c r="Z146" s="414"/>
      <c r="AA146" s="417"/>
      <c r="AB146" s="417"/>
      <c r="AC146" s="418"/>
      <c r="AD146" s="418"/>
      <c r="AE146" s="418"/>
      <c r="AF146" s="418"/>
      <c r="AG146" s="418"/>
      <c r="AH146" s="418"/>
    </row>
    <row r="147" spans="1:34" ht="32.950000000000003" customHeight="1" x14ac:dyDescent="0.3">
      <c r="A147" s="414"/>
      <c r="B147" s="415"/>
      <c r="C147" s="414"/>
      <c r="D147" s="414"/>
      <c r="E147" s="414"/>
      <c r="F147" s="414"/>
      <c r="G147" s="414"/>
      <c r="H147" s="414"/>
      <c r="I147" s="416"/>
      <c r="J147" s="414"/>
      <c r="K147" s="414"/>
      <c r="L147" s="414"/>
      <c r="M147" s="414"/>
      <c r="N147" s="414"/>
      <c r="O147" s="414"/>
      <c r="P147" s="414"/>
      <c r="Q147" s="414"/>
      <c r="R147" s="414"/>
      <c r="S147" s="414"/>
      <c r="T147" s="414"/>
      <c r="U147" s="414"/>
      <c r="V147" s="414"/>
      <c r="W147" s="414"/>
      <c r="X147" s="414"/>
      <c r="Y147" s="414"/>
      <c r="Z147" s="414"/>
      <c r="AA147" s="417"/>
      <c r="AB147" s="417"/>
      <c r="AC147" s="418"/>
      <c r="AD147" s="418"/>
      <c r="AE147" s="418"/>
      <c r="AF147" s="418"/>
      <c r="AG147" s="418"/>
      <c r="AH147" s="418"/>
    </row>
    <row r="148" spans="1:34" ht="32.950000000000003" customHeight="1" x14ac:dyDescent="0.3">
      <c r="A148" s="414"/>
      <c r="B148" s="415"/>
      <c r="C148" s="414"/>
      <c r="D148" s="414"/>
      <c r="E148" s="414"/>
      <c r="F148" s="414"/>
      <c r="G148" s="414"/>
      <c r="H148" s="414"/>
      <c r="I148" s="416"/>
      <c r="J148" s="414"/>
      <c r="K148" s="414"/>
      <c r="L148" s="414"/>
      <c r="M148" s="414"/>
      <c r="N148" s="414"/>
      <c r="O148" s="414"/>
      <c r="P148" s="414"/>
      <c r="Q148" s="414"/>
      <c r="R148" s="414"/>
      <c r="S148" s="414"/>
      <c r="T148" s="414"/>
      <c r="U148" s="414"/>
      <c r="V148" s="414"/>
      <c r="W148" s="414"/>
      <c r="X148" s="414"/>
      <c r="Y148" s="414"/>
      <c r="Z148" s="414"/>
      <c r="AA148" s="417"/>
      <c r="AB148" s="417"/>
      <c r="AC148" s="418"/>
      <c r="AD148" s="418"/>
      <c r="AE148" s="418"/>
      <c r="AF148" s="418"/>
      <c r="AG148" s="418"/>
      <c r="AH148" s="418"/>
    </row>
    <row r="149" spans="1:34" ht="32.950000000000003" customHeight="1" x14ac:dyDescent="0.3">
      <c r="A149" s="414"/>
      <c r="B149" s="415"/>
      <c r="C149" s="414"/>
      <c r="D149" s="414"/>
      <c r="E149" s="414"/>
      <c r="F149" s="414"/>
      <c r="G149" s="414"/>
      <c r="H149" s="414"/>
      <c r="I149" s="416"/>
      <c r="J149" s="414"/>
      <c r="K149" s="414"/>
      <c r="L149" s="414"/>
      <c r="M149" s="414"/>
      <c r="N149" s="414"/>
      <c r="O149" s="414"/>
      <c r="P149" s="414"/>
      <c r="Q149" s="414"/>
      <c r="R149" s="414"/>
      <c r="S149" s="414"/>
      <c r="T149" s="414"/>
      <c r="U149" s="414"/>
      <c r="V149" s="414"/>
      <c r="W149" s="414"/>
      <c r="X149" s="414"/>
      <c r="Y149" s="414"/>
      <c r="Z149" s="414"/>
      <c r="AA149" s="417"/>
      <c r="AB149" s="417"/>
      <c r="AC149" s="418"/>
      <c r="AD149" s="418"/>
      <c r="AE149" s="418"/>
      <c r="AF149" s="418"/>
      <c r="AG149" s="418"/>
      <c r="AH149" s="418"/>
    </row>
    <row r="150" spans="1:34" ht="32.950000000000003" customHeight="1" x14ac:dyDescent="0.3">
      <c r="A150" s="414"/>
      <c r="B150" s="415"/>
      <c r="C150" s="414"/>
      <c r="D150" s="414"/>
      <c r="E150" s="414"/>
      <c r="F150" s="414"/>
      <c r="G150" s="414"/>
      <c r="H150" s="414"/>
      <c r="I150" s="416"/>
      <c r="J150" s="414"/>
      <c r="K150" s="414"/>
      <c r="L150" s="414"/>
      <c r="M150" s="414"/>
      <c r="N150" s="414"/>
      <c r="O150" s="414"/>
      <c r="P150" s="414"/>
      <c r="Q150" s="414"/>
      <c r="R150" s="414"/>
      <c r="S150" s="414"/>
      <c r="T150" s="414"/>
      <c r="U150" s="414"/>
      <c r="V150" s="414"/>
      <c r="W150" s="414"/>
      <c r="X150" s="414"/>
      <c r="Y150" s="414"/>
      <c r="Z150" s="414"/>
      <c r="AA150" s="417"/>
      <c r="AB150" s="417"/>
      <c r="AC150" s="418"/>
      <c r="AD150" s="418"/>
      <c r="AE150" s="418"/>
      <c r="AF150" s="418"/>
      <c r="AG150" s="418"/>
      <c r="AH150" s="418"/>
    </row>
    <row r="151" spans="1:34" ht="32.950000000000003" customHeight="1" x14ac:dyDescent="0.3">
      <c r="A151" s="414"/>
      <c r="B151" s="415"/>
      <c r="C151" s="414"/>
      <c r="D151" s="414"/>
      <c r="E151" s="414"/>
      <c r="F151" s="414"/>
      <c r="G151" s="414"/>
      <c r="H151" s="414"/>
      <c r="I151" s="416"/>
      <c r="J151" s="414"/>
      <c r="K151" s="414"/>
      <c r="L151" s="414"/>
      <c r="M151" s="414"/>
      <c r="N151" s="414"/>
      <c r="O151" s="414"/>
      <c r="P151" s="414"/>
      <c r="Q151" s="414"/>
      <c r="R151" s="414"/>
      <c r="S151" s="414"/>
      <c r="T151" s="414"/>
      <c r="U151" s="414"/>
      <c r="V151" s="414"/>
      <c r="W151" s="414"/>
      <c r="X151" s="414"/>
      <c r="Y151" s="414"/>
      <c r="Z151" s="414"/>
      <c r="AA151" s="417"/>
      <c r="AB151" s="417"/>
      <c r="AC151" s="418"/>
      <c r="AD151" s="418"/>
      <c r="AE151" s="418"/>
      <c r="AF151" s="418"/>
      <c r="AG151" s="418"/>
      <c r="AH151" s="418"/>
    </row>
    <row r="152" spans="1:34" ht="32.950000000000003" customHeight="1" x14ac:dyDescent="0.3">
      <c r="A152" s="414"/>
      <c r="B152" s="415"/>
      <c r="C152" s="414"/>
      <c r="D152" s="414"/>
      <c r="E152" s="414"/>
      <c r="F152" s="414"/>
      <c r="G152" s="414"/>
      <c r="H152" s="414"/>
      <c r="I152" s="416"/>
      <c r="J152" s="414"/>
      <c r="K152" s="414"/>
      <c r="L152" s="414"/>
      <c r="M152" s="414"/>
      <c r="N152" s="414"/>
      <c r="O152" s="414"/>
      <c r="P152" s="414"/>
      <c r="Q152" s="414"/>
      <c r="R152" s="414"/>
      <c r="S152" s="414"/>
      <c r="T152" s="414"/>
      <c r="U152" s="414"/>
      <c r="V152" s="414"/>
      <c r="W152" s="414"/>
      <c r="X152" s="414"/>
      <c r="Y152" s="414"/>
      <c r="Z152" s="414"/>
      <c r="AA152" s="417"/>
      <c r="AB152" s="417"/>
      <c r="AC152" s="418"/>
      <c r="AD152" s="418"/>
      <c r="AE152" s="418"/>
      <c r="AF152" s="418"/>
      <c r="AG152" s="418"/>
      <c r="AH152" s="418"/>
    </row>
    <row r="153" spans="1:34" ht="32.950000000000003" customHeight="1" x14ac:dyDescent="0.3">
      <c r="A153" s="414"/>
      <c r="B153" s="415"/>
      <c r="C153" s="414"/>
      <c r="D153" s="414"/>
      <c r="E153" s="414"/>
      <c r="F153" s="414"/>
      <c r="G153" s="414"/>
      <c r="H153" s="414"/>
      <c r="I153" s="416"/>
      <c r="J153" s="414"/>
      <c r="K153" s="414"/>
      <c r="L153" s="414"/>
      <c r="M153" s="414"/>
      <c r="N153" s="414"/>
      <c r="O153" s="414"/>
      <c r="P153" s="414"/>
      <c r="Q153" s="414"/>
      <c r="R153" s="414"/>
      <c r="S153" s="414"/>
      <c r="T153" s="414"/>
      <c r="U153" s="414"/>
      <c r="V153" s="414"/>
      <c r="W153" s="414"/>
      <c r="X153" s="414"/>
      <c r="Y153" s="414"/>
      <c r="Z153" s="414"/>
      <c r="AA153" s="417"/>
      <c r="AB153" s="417"/>
      <c r="AC153" s="418"/>
      <c r="AD153" s="418"/>
      <c r="AE153" s="418"/>
      <c r="AF153" s="418"/>
      <c r="AG153" s="418"/>
      <c r="AH153" s="418"/>
    </row>
    <row r="154" spans="1:34" ht="32.950000000000003" customHeight="1" x14ac:dyDescent="0.3">
      <c r="A154" s="414"/>
      <c r="B154" s="415"/>
      <c r="C154" s="414"/>
      <c r="D154" s="414"/>
      <c r="E154" s="414"/>
      <c r="F154" s="414"/>
      <c r="G154" s="414"/>
      <c r="H154" s="414"/>
      <c r="I154" s="416"/>
      <c r="J154" s="414"/>
      <c r="K154" s="414"/>
      <c r="L154" s="414"/>
      <c r="M154" s="414"/>
      <c r="N154" s="414"/>
      <c r="O154" s="414"/>
      <c r="P154" s="414"/>
      <c r="Q154" s="414"/>
      <c r="R154" s="414"/>
      <c r="S154" s="414"/>
      <c r="T154" s="414"/>
      <c r="U154" s="414"/>
      <c r="V154" s="414"/>
      <c r="W154" s="414"/>
      <c r="X154" s="414"/>
      <c r="Y154" s="414"/>
      <c r="Z154" s="414"/>
      <c r="AA154" s="417"/>
      <c r="AB154" s="417"/>
      <c r="AC154" s="418"/>
      <c r="AD154" s="418"/>
      <c r="AE154" s="418"/>
      <c r="AF154" s="418"/>
      <c r="AG154" s="418"/>
      <c r="AH154" s="418"/>
    </row>
    <row r="155" spans="1:34" ht="32.950000000000003" customHeight="1" x14ac:dyDescent="0.3">
      <c r="A155" s="414"/>
      <c r="B155" s="415"/>
      <c r="C155" s="414"/>
      <c r="D155" s="414"/>
      <c r="E155" s="414"/>
      <c r="F155" s="414"/>
      <c r="G155" s="414"/>
      <c r="H155" s="414"/>
      <c r="I155" s="416"/>
      <c r="J155" s="414"/>
      <c r="K155" s="414"/>
      <c r="L155" s="414"/>
      <c r="M155" s="414"/>
      <c r="N155" s="414"/>
      <c r="O155" s="414"/>
      <c r="P155" s="414"/>
      <c r="Q155" s="414"/>
      <c r="R155" s="414"/>
      <c r="S155" s="414"/>
      <c r="T155" s="414"/>
      <c r="U155" s="414"/>
      <c r="V155" s="414"/>
      <c r="W155" s="414"/>
      <c r="X155" s="414"/>
      <c r="Y155" s="414"/>
      <c r="Z155" s="414"/>
      <c r="AA155" s="417"/>
      <c r="AB155" s="417"/>
      <c r="AC155" s="418"/>
      <c r="AD155" s="418"/>
      <c r="AE155" s="418"/>
      <c r="AF155" s="418"/>
      <c r="AG155" s="418"/>
      <c r="AH155" s="418"/>
    </row>
    <row r="156" spans="1:34" ht="32.950000000000003" customHeight="1" x14ac:dyDescent="0.3">
      <c r="A156" s="414"/>
      <c r="B156" s="415"/>
      <c r="C156" s="414"/>
      <c r="D156" s="414"/>
      <c r="E156" s="414"/>
      <c r="F156" s="414"/>
      <c r="G156" s="414"/>
      <c r="H156" s="414"/>
      <c r="I156" s="416"/>
      <c r="J156" s="414"/>
      <c r="K156" s="414"/>
      <c r="L156" s="414"/>
      <c r="M156" s="414"/>
      <c r="N156" s="414"/>
      <c r="O156" s="414"/>
      <c r="P156" s="414"/>
      <c r="Q156" s="414"/>
      <c r="R156" s="414"/>
      <c r="S156" s="414"/>
      <c r="T156" s="414"/>
      <c r="U156" s="414"/>
      <c r="V156" s="414"/>
      <c r="W156" s="414"/>
      <c r="X156" s="414"/>
      <c r="Y156" s="414"/>
      <c r="Z156" s="414"/>
      <c r="AA156" s="417"/>
      <c r="AB156" s="417"/>
      <c r="AC156" s="418"/>
      <c r="AD156" s="418"/>
      <c r="AE156" s="418"/>
      <c r="AF156" s="418"/>
      <c r="AG156" s="418"/>
      <c r="AH156" s="418"/>
    </row>
    <row r="157" spans="1:34" ht="32.950000000000003" customHeight="1" x14ac:dyDescent="0.3">
      <c r="A157" s="414"/>
      <c r="B157" s="415"/>
      <c r="C157" s="414"/>
      <c r="D157" s="414"/>
      <c r="E157" s="414"/>
      <c r="F157" s="414"/>
      <c r="G157" s="414"/>
      <c r="H157" s="414"/>
      <c r="I157" s="416"/>
      <c r="J157" s="414"/>
      <c r="K157" s="414"/>
      <c r="L157" s="414"/>
      <c r="M157" s="414"/>
      <c r="N157" s="414"/>
      <c r="O157" s="414"/>
      <c r="P157" s="414"/>
      <c r="Q157" s="414"/>
      <c r="R157" s="414"/>
      <c r="S157" s="414"/>
      <c r="T157" s="414"/>
      <c r="U157" s="414"/>
      <c r="V157" s="414"/>
      <c r="W157" s="414"/>
      <c r="X157" s="414"/>
      <c r="Y157" s="414"/>
      <c r="Z157" s="414"/>
      <c r="AA157" s="417"/>
      <c r="AB157" s="417"/>
      <c r="AC157" s="418"/>
      <c r="AD157" s="418"/>
      <c r="AE157" s="418"/>
      <c r="AF157" s="418"/>
      <c r="AG157" s="418"/>
      <c r="AH157" s="418"/>
    </row>
    <row r="158" spans="1:34" ht="32.950000000000003" customHeight="1" x14ac:dyDescent="0.3">
      <c r="A158" s="414"/>
      <c r="B158" s="415"/>
      <c r="C158" s="414"/>
      <c r="D158" s="414"/>
      <c r="E158" s="414"/>
      <c r="F158" s="414"/>
      <c r="G158" s="414"/>
      <c r="H158" s="414"/>
      <c r="I158" s="416"/>
      <c r="J158" s="414"/>
      <c r="K158" s="414"/>
      <c r="L158" s="414"/>
      <c r="M158" s="414"/>
      <c r="N158" s="414"/>
      <c r="O158" s="414"/>
      <c r="P158" s="414"/>
      <c r="Q158" s="414"/>
      <c r="R158" s="414"/>
      <c r="S158" s="414"/>
      <c r="T158" s="414"/>
      <c r="U158" s="414"/>
      <c r="V158" s="414"/>
      <c r="W158" s="414"/>
      <c r="X158" s="414"/>
      <c r="Y158" s="414"/>
      <c r="Z158" s="414"/>
      <c r="AA158" s="417"/>
      <c r="AB158" s="417"/>
      <c r="AC158" s="418"/>
      <c r="AD158" s="418"/>
      <c r="AE158" s="418"/>
      <c r="AF158" s="418"/>
      <c r="AG158" s="418"/>
      <c r="AH158" s="418"/>
    </row>
    <row r="159" spans="1:34" ht="32.950000000000003" customHeight="1" x14ac:dyDescent="0.3">
      <c r="A159" s="414"/>
      <c r="B159" s="415"/>
      <c r="C159" s="414"/>
      <c r="D159" s="414"/>
      <c r="E159" s="414"/>
      <c r="F159" s="414"/>
      <c r="G159" s="414"/>
      <c r="H159" s="414"/>
      <c r="I159" s="416"/>
      <c r="J159" s="414"/>
      <c r="K159" s="414"/>
      <c r="L159" s="414"/>
      <c r="M159" s="414"/>
      <c r="N159" s="414"/>
      <c r="O159" s="414"/>
      <c r="P159" s="414"/>
      <c r="Q159" s="414"/>
      <c r="R159" s="414"/>
      <c r="S159" s="414"/>
      <c r="T159" s="414"/>
      <c r="U159" s="414"/>
      <c r="V159" s="414"/>
      <c r="W159" s="414"/>
      <c r="X159" s="414"/>
      <c r="Y159" s="414"/>
      <c r="Z159" s="414"/>
      <c r="AA159" s="417"/>
      <c r="AB159" s="417"/>
      <c r="AC159" s="418"/>
      <c r="AD159" s="418"/>
      <c r="AE159" s="418"/>
      <c r="AF159" s="418"/>
      <c r="AG159" s="418"/>
      <c r="AH159" s="418"/>
    </row>
    <row r="160" spans="1:34" ht="32.950000000000003" customHeight="1" x14ac:dyDescent="0.3">
      <c r="A160" s="414"/>
      <c r="B160" s="415"/>
      <c r="C160" s="414"/>
      <c r="D160" s="414"/>
      <c r="E160" s="414"/>
      <c r="F160" s="414"/>
      <c r="G160" s="414"/>
      <c r="H160" s="414"/>
      <c r="I160" s="416"/>
      <c r="J160" s="414"/>
      <c r="K160" s="414"/>
      <c r="L160" s="414"/>
      <c r="M160" s="414"/>
      <c r="N160" s="414"/>
      <c r="O160" s="414"/>
      <c r="P160" s="414"/>
      <c r="Q160" s="414"/>
      <c r="R160" s="414"/>
      <c r="S160" s="414"/>
      <c r="T160" s="414"/>
      <c r="U160" s="414"/>
      <c r="V160" s="414"/>
      <c r="W160" s="414"/>
      <c r="X160" s="414"/>
      <c r="Y160" s="414"/>
      <c r="Z160" s="414"/>
      <c r="AA160" s="417"/>
      <c r="AB160" s="417"/>
      <c r="AC160" s="418"/>
      <c r="AD160" s="418"/>
      <c r="AE160" s="418"/>
      <c r="AF160" s="418"/>
      <c r="AG160" s="418"/>
      <c r="AH160" s="418"/>
    </row>
    <row r="161" spans="1:34" ht="32.950000000000003" customHeight="1" x14ac:dyDescent="0.3">
      <c r="A161" s="414"/>
      <c r="B161" s="415"/>
      <c r="C161" s="414"/>
      <c r="D161" s="414"/>
      <c r="E161" s="414"/>
      <c r="F161" s="414"/>
      <c r="G161" s="414"/>
      <c r="H161" s="414"/>
      <c r="I161" s="416"/>
      <c r="J161" s="414"/>
      <c r="K161" s="414"/>
      <c r="L161" s="414"/>
      <c r="M161" s="414"/>
      <c r="N161" s="414"/>
      <c r="O161" s="414"/>
      <c r="P161" s="414"/>
      <c r="Q161" s="414"/>
      <c r="R161" s="414"/>
      <c r="S161" s="414"/>
      <c r="T161" s="414"/>
      <c r="U161" s="414"/>
      <c r="V161" s="414"/>
      <c r="W161" s="414"/>
      <c r="X161" s="414"/>
      <c r="Y161" s="414"/>
      <c r="Z161" s="414"/>
      <c r="AA161" s="417"/>
      <c r="AB161" s="417"/>
      <c r="AC161" s="418"/>
      <c r="AD161" s="418"/>
      <c r="AE161" s="418"/>
      <c r="AF161" s="418"/>
      <c r="AG161" s="418"/>
      <c r="AH161" s="418"/>
    </row>
    <row r="162" spans="1:34" ht="32.950000000000003" customHeight="1" x14ac:dyDescent="0.3">
      <c r="A162" s="414"/>
      <c r="B162" s="415"/>
      <c r="C162" s="414"/>
      <c r="D162" s="414"/>
      <c r="E162" s="414"/>
      <c r="F162" s="414"/>
      <c r="G162" s="414"/>
      <c r="H162" s="414"/>
      <c r="I162" s="416"/>
      <c r="J162" s="414"/>
      <c r="K162" s="414"/>
      <c r="L162" s="414"/>
      <c r="M162" s="414"/>
      <c r="N162" s="414"/>
      <c r="O162" s="414"/>
      <c r="P162" s="414"/>
      <c r="Q162" s="414"/>
      <c r="R162" s="414"/>
      <c r="S162" s="414"/>
      <c r="T162" s="414"/>
      <c r="U162" s="414"/>
      <c r="V162" s="414"/>
      <c r="W162" s="414"/>
      <c r="X162" s="414"/>
      <c r="Y162" s="414"/>
      <c r="Z162" s="414"/>
      <c r="AA162" s="417"/>
      <c r="AB162" s="417"/>
      <c r="AC162" s="418"/>
      <c r="AD162" s="418"/>
      <c r="AE162" s="418"/>
      <c r="AF162" s="418"/>
      <c r="AG162" s="418"/>
      <c r="AH162" s="418"/>
    </row>
    <row r="163" spans="1:34" ht="32.950000000000003" customHeight="1" x14ac:dyDescent="0.3">
      <c r="A163" s="414"/>
      <c r="B163" s="415"/>
      <c r="C163" s="414"/>
      <c r="D163" s="414"/>
      <c r="E163" s="414"/>
      <c r="F163" s="414"/>
      <c r="G163" s="414"/>
      <c r="H163" s="414"/>
      <c r="I163" s="416"/>
      <c r="J163" s="414"/>
      <c r="K163" s="414"/>
      <c r="L163" s="414"/>
      <c r="M163" s="414"/>
      <c r="N163" s="414"/>
      <c r="O163" s="414"/>
      <c r="P163" s="414"/>
      <c r="Q163" s="414"/>
      <c r="R163" s="414"/>
      <c r="S163" s="414"/>
      <c r="T163" s="414"/>
      <c r="U163" s="414"/>
      <c r="V163" s="414"/>
      <c r="W163" s="414"/>
      <c r="X163" s="414"/>
      <c r="Y163" s="414"/>
      <c r="Z163" s="414"/>
      <c r="AA163" s="417"/>
      <c r="AB163" s="417"/>
      <c r="AC163" s="418"/>
      <c r="AD163" s="418"/>
      <c r="AE163" s="418"/>
      <c r="AF163" s="418"/>
      <c r="AG163" s="418"/>
      <c r="AH163" s="418"/>
    </row>
    <row r="164" spans="1:34" ht="32.950000000000003" customHeight="1" x14ac:dyDescent="0.3">
      <c r="A164" s="414"/>
      <c r="B164" s="415"/>
      <c r="C164" s="414"/>
      <c r="D164" s="414"/>
      <c r="E164" s="414"/>
      <c r="F164" s="414"/>
      <c r="G164" s="414"/>
      <c r="H164" s="414"/>
      <c r="I164" s="416"/>
      <c r="J164" s="414"/>
      <c r="K164" s="414"/>
      <c r="L164" s="414"/>
      <c r="M164" s="414"/>
      <c r="N164" s="414"/>
      <c r="O164" s="414"/>
      <c r="P164" s="414"/>
      <c r="Q164" s="414"/>
      <c r="R164" s="414"/>
      <c r="S164" s="414"/>
      <c r="T164" s="414"/>
      <c r="U164" s="414"/>
      <c r="V164" s="414"/>
      <c r="W164" s="414"/>
      <c r="X164" s="414"/>
      <c r="Y164" s="414"/>
      <c r="Z164" s="414"/>
      <c r="AA164" s="417"/>
      <c r="AB164" s="417"/>
      <c r="AC164" s="418"/>
      <c r="AD164" s="418"/>
      <c r="AE164" s="418"/>
      <c r="AF164" s="418"/>
      <c r="AG164" s="418"/>
      <c r="AH164" s="418"/>
    </row>
    <row r="165" spans="1:34" ht="32.950000000000003" customHeight="1" x14ac:dyDescent="0.3">
      <c r="A165" s="414"/>
      <c r="B165" s="415"/>
      <c r="C165" s="414"/>
      <c r="D165" s="414"/>
      <c r="E165" s="414"/>
      <c r="F165" s="414"/>
      <c r="G165" s="414"/>
      <c r="H165" s="414"/>
      <c r="I165" s="416"/>
      <c r="J165" s="414"/>
      <c r="K165" s="414"/>
      <c r="L165" s="414"/>
      <c r="M165" s="414"/>
      <c r="N165" s="414"/>
      <c r="O165" s="414"/>
      <c r="P165" s="414"/>
      <c r="Q165" s="414"/>
      <c r="R165" s="414"/>
      <c r="S165" s="414"/>
      <c r="T165" s="414"/>
      <c r="U165" s="414"/>
      <c r="V165" s="414"/>
      <c r="W165" s="414"/>
      <c r="X165" s="414"/>
      <c r="Y165" s="414"/>
      <c r="Z165" s="414"/>
      <c r="AA165" s="417"/>
      <c r="AB165" s="417"/>
      <c r="AC165" s="418"/>
      <c r="AD165" s="418"/>
      <c r="AE165" s="418"/>
      <c r="AF165" s="418"/>
      <c r="AG165" s="418"/>
      <c r="AH165" s="418"/>
    </row>
    <row r="166" spans="1:34" ht="32.950000000000003" customHeight="1" x14ac:dyDescent="0.3">
      <c r="A166" s="414"/>
      <c r="B166" s="415"/>
      <c r="C166" s="414"/>
      <c r="D166" s="414"/>
      <c r="E166" s="414"/>
      <c r="F166" s="414"/>
      <c r="G166" s="414"/>
      <c r="H166" s="414"/>
      <c r="I166" s="416"/>
      <c r="J166" s="414"/>
      <c r="K166" s="414"/>
      <c r="L166" s="414"/>
      <c r="M166" s="414"/>
      <c r="N166" s="414"/>
      <c r="O166" s="414"/>
      <c r="P166" s="414"/>
      <c r="Q166" s="414"/>
      <c r="R166" s="414"/>
      <c r="S166" s="414"/>
      <c r="T166" s="414"/>
      <c r="U166" s="414"/>
      <c r="V166" s="414"/>
      <c r="W166" s="414"/>
      <c r="X166" s="414"/>
      <c r="Y166" s="414"/>
      <c r="Z166" s="414"/>
      <c r="AA166" s="417"/>
      <c r="AB166" s="417"/>
      <c r="AC166" s="418"/>
      <c r="AD166" s="418"/>
      <c r="AE166" s="418"/>
      <c r="AF166" s="418"/>
      <c r="AG166" s="418"/>
      <c r="AH166" s="418"/>
    </row>
    <row r="167" spans="1:34" ht="32.950000000000003" customHeight="1" x14ac:dyDescent="0.3">
      <c r="A167" s="414"/>
      <c r="B167" s="415"/>
      <c r="C167" s="414"/>
      <c r="D167" s="414"/>
      <c r="E167" s="414"/>
      <c r="F167" s="414"/>
      <c r="G167" s="414"/>
      <c r="H167" s="414"/>
      <c r="I167" s="416"/>
      <c r="J167" s="414"/>
      <c r="K167" s="414"/>
      <c r="L167" s="414"/>
      <c r="M167" s="414"/>
      <c r="N167" s="414"/>
      <c r="O167" s="414"/>
      <c r="P167" s="414"/>
      <c r="Q167" s="414"/>
      <c r="R167" s="414"/>
      <c r="S167" s="414"/>
      <c r="T167" s="414"/>
      <c r="U167" s="414"/>
      <c r="V167" s="414"/>
      <c r="W167" s="414"/>
      <c r="X167" s="414"/>
      <c r="Y167" s="414"/>
      <c r="Z167" s="414"/>
      <c r="AA167" s="417"/>
      <c r="AB167" s="417"/>
      <c r="AC167" s="418"/>
      <c r="AD167" s="418"/>
      <c r="AE167" s="418"/>
      <c r="AF167" s="418"/>
      <c r="AG167" s="418"/>
      <c r="AH167" s="418"/>
    </row>
    <row r="168" spans="1:34" ht="32.950000000000003" customHeight="1" x14ac:dyDescent="0.3">
      <c r="A168" s="414"/>
      <c r="B168" s="415"/>
      <c r="C168" s="414"/>
      <c r="D168" s="414"/>
      <c r="E168" s="414"/>
      <c r="F168" s="414"/>
      <c r="G168" s="414"/>
      <c r="H168" s="414"/>
      <c r="I168" s="416"/>
      <c r="J168" s="414"/>
      <c r="K168" s="414"/>
      <c r="L168" s="414"/>
      <c r="M168" s="414"/>
      <c r="N168" s="414"/>
      <c r="O168" s="414"/>
      <c r="P168" s="414"/>
      <c r="Q168" s="414"/>
      <c r="R168" s="414"/>
      <c r="S168" s="414"/>
      <c r="T168" s="414"/>
      <c r="U168" s="414"/>
      <c r="V168" s="414"/>
      <c r="W168" s="414"/>
      <c r="X168" s="414"/>
      <c r="Y168" s="414"/>
      <c r="Z168" s="414"/>
      <c r="AA168" s="417"/>
      <c r="AB168" s="417"/>
      <c r="AC168" s="418"/>
      <c r="AD168" s="418"/>
      <c r="AE168" s="418"/>
      <c r="AF168" s="418"/>
      <c r="AG168" s="418"/>
      <c r="AH168" s="418"/>
    </row>
    <row r="169" spans="1:34" ht="32.950000000000003" customHeight="1" x14ac:dyDescent="0.3">
      <c r="A169" s="414"/>
      <c r="B169" s="415"/>
      <c r="C169" s="414"/>
      <c r="D169" s="414"/>
      <c r="E169" s="414"/>
      <c r="F169" s="414"/>
      <c r="G169" s="414"/>
      <c r="H169" s="414"/>
      <c r="I169" s="416"/>
      <c r="J169" s="414"/>
      <c r="K169" s="414"/>
      <c r="L169" s="414"/>
      <c r="M169" s="414"/>
      <c r="N169" s="414"/>
      <c r="O169" s="414"/>
      <c r="P169" s="414"/>
      <c r="Q169" s="414"/>
      <c r="R169" s="414"/>
      <c r="S169" s="414"/>
      <c r="T169" s="414"/>
      <c r="U169" s="414"/>
      <c r="V169" s="414"/>
      <c r="W169" s="414"/>
      <c r="X169" s="414"/>
      <c r="Y169" s="414"/>
      <c r="Z169" s="414"/>
      <c r="AA169" s="417"/>
      <c r="AB169" s="417"/>
      <c r="AC169" s="418"/>
      <c r="AD169" s="418"/>
      <c r="AE169" s="418"/>
      <c r="AF169" s="418"/>
      <c r="AG169" s="418"/>
      <c r="AH169" s="418"/>
    </row>
    <row r="170" spans="1:34" ht="32.950000000000003" customHeight="1" x14ac:dyDescent="0.3">
      <c r="A170" s="414"/>
      <c r="B170" s="415"/>
      <c r="C170" s="414"/>
      <c r="D170" s="414"/>
      <c r="E170" s="414"/>
      <c r="F170" s="414"/>
      <c r="G170" s="414"/>
      <c r="H170" s="414"/>
      <c r="I170" s="416"/>
      <c r="J170" s="414"/>
      <c r="K170" s="414"/>
      <c r="L170" s="414"/>
      <c r="M170" s="414"/>
      <c r="N170" s="414"/>
      <c r="O170" s="414"/>
      <c r="P170" s="414"/>
      <c r="Q170" s="414"/>
      <c r="R170" s="414"/>
      <c r="S170" s="414"/>
      <c r="T170" s="414"/>
      <c r="U170" s="414"/>
      <c r="V170" s="414"/>
      <c r="W170" s="414"/>
      <c r="X170" s="414"/>
      <c r="Y170" s="414"/>
      <c r="Z170" s="414"/>
      <c r="AA170" s="417"/>
      <c r="AB170" s="417"/>
      <c r="AC170" s="418"/>
      <c r="AD170" s="418"/>
      <c r="AE170" s="418"/>
      <c r="AF170" s="418"/>
      <c r="AG170" s="418"/>
      <c r="AH170" s="418"/>
    </row>
    <row r="171" spans="1:34" ht="32.950000000000003" customHeight="1" x14ac:dyDescent="0.3">
      <c r="A171" s="414"/>
      <c r="B171" s="415"/>
      <c r="C171" s="414"/>
      <c r="D171" s="414"/>
      <c r="E171" s="414"/>
      <c r="F171" s="414"/>
      <c r="G171" s="414"/>
      <c r="H171" s="414"/>
      <c r="I171" s="416"/>
      <c r="J171" s="414"/>
      <c r="K171" s="414"/>
      <c r="L171" s="414"/>
      <c r="M171" s="414"/>
      <c r="N171" s="414"/>
      <c r="O171" s="414"/>
      <c r="P171" s="414"/>
      <c r="Q171" s="414"/>
      <c r="R171" s="414"/>
      <c r="S171" s="414"/>
      <c r="T171" s="414"/>
      <c r="U171" s="414"/>
      <c r="V171" s="414"/>
      <c r="W171" s="414"/>
      <c r="X171" s="414"/>
      <c r="Y171" s="414"/>
      <c r="Z171" s="414"/>
      <c r="AA171" s="417"/>
      <c r="AB171" s="417"/>
      <c r="AC171" s="418"/>
      <c r="AD171" s="418"/>
      <c r="AE171" s="418"/>
      <c r="AF171" s="418"/>
      <c r="AG171" s="418"/>
      <c r="AH171" s="418"/>
    </row>
    <row r="172" spans="1:34" ht="32.950000000000003" customHeight="1" x14ac:dyDescent="0.3">
      <c r="A172" s="414"/>
      <c r="B172" s="415"/>
      <c r="C172" s="414"/>
      <c r="D172" s="414"/>
      <c r="E172" s="414"/>
      <c r="F172" s="414"/>
      <c r="G172" s="414"/>
      <c r="H172" s="414"/>
      <c r="I172" s="416"/>
      <c r="J172" s="414"/>
      <c r="K172" s="414"/>
      <c r="L172" s="414"/>
      <c r="M172" s="414"/>
      <c r="N172" s="414"/>
      <c r="O172" s="414"/>
      <c r="P172" s="414"/>
      <c r="Q172" s="414"/>
      <c r="R172" s="414"/>
      <c r="S172" s="414"/>
      <c r="T172" s="414"/>
      <c r="U172" s="414"/>
      <c r="V172" s="414"/>
      <c r="W172" s="414"/>
      <c r="X172" s="414"/>
      <c r="Y172" s="414"/>
      <c r="Z172" s="414"/>
      <c r="AA172" s="417"/>
      <c r="AB172" s="417"/>
      <c r="AC172" s="418"/>
      <c r="AD172" s="418"/>
      <c r="AE172" s="418"/>
      <c r="AF172" s="418"/>
      <c r="AG172" s="418"/>
      <c r="AH172" s="418"/>
    </row>
    <row r="173" spans="1:34" ht="32.950000000000003" customHeight="1" x14ac:dyDescent="0.3">
      <c r="A173" s="414"/>
      <c r="B173" s="415"/>
      <c r="C173" s="414"/>
      <c r="D173" s="414"/>
      <c r="E173" s="414"/>
      <c r="F173" s="414"/>
      <c r="G173" s="414"/>
      <c r="H173" s="414"/>
      <c r="I173" s="416"/>
      <c r="J173" s="414"/>
      <c r="K173" s="414"/>
      <c r="L173" s="414"/>
      <c r="M173" s="414"/>
      <c r="N173" s="414"/>
      <c r="O173" s="414"/>
      <c r="P173" s="414"/>
      <c r="Q173" s="414"/>
      <c r="R173" s="414"/>
      <c r="S173" s="414"/>
      <c r="T173" s="414"/>
      <c r="U173" s="414"/>
      <c r="V173" s="414"/>
      <c r="W173" s="414"/>
      <c r="X173" s="414"/>
      <c r="Y173" s="414"/>
      <c r="Z173" s="414"/>
      <c r="AA173" s="417"/>
      <c r="AB173" s="417"/>
      <c r="AC173" s="418"/>
      <c r="AD173" s="418"/>
      <c r="AE173" s="418"/>
      <c r="AF173" s="418"/>
      <c r="AG173" s="418"/>
      <c r="AH173" s="418"/>
    </row>
    <row r="174" spans="1:34" ht="32.950000000000003" customHeight="1" x14ac:dyDescent="0.3">
      <c r="A174" s="414"/>
      <c r="B174" s="415"/>
      <c r="C174" s="414"/>
      <c r="D174" s="414"/>
      <c r="E174" s="414"/>
      <c r="F174" s="414"/>
      <c r="G174" s="414"/>
      <c r="H174" s="414"/>
      <c r="I174" s="416"/>
      <c r="J174" s="414"/>
      <c r="K174" s="414"/>
      <c r="L174" s="414"/>
      <c r="M174" s="414"/>
      <c r="N174" s="414"/>
      <c r="O174" s="414"/>
      <c r="P174" s="414"/>
      <c r="Q174" s="414"/>
      <c r="R174" s="414"/>
      <c r="S174" s="414"/>
      <c r="T174" s="414"/>
      <c r="U174" s="414"/>
      <c r="V174" s="414"/>
      <c r="W174" s="414"/>
      <c r="X174" s="414"/>
      <c r="Y174" s="414"/>
      <c r="Z174" s="414"/>
      <c r="AA174" s="417"/>
      <c r="AB174" s="417"/>
      <c r="AC174" s="418"/>
      <c r="AD174" s="418"/>
      <c r="AE174" s="418"/>
      <c r="AF174" s="418"/>
      <c r="AG174" s="418"/>
      <c r="AH174" s="418"/>
    </row>
    <row r="175" spans="1:34" ht="32.950000000000003" customHeight="1" x14ac:dyDescent="0.3">
      <c r="A175" s="414"/>
      <c r="B175" s="415"/>
      <c r="C175" s="414"/>
      <c r="D175" s="414"/>
      <c r="E175" s="414"/>
      <c r="F175" s="414"/>
      <c r="G175" s="414"/>
      <c r="H175" s="414"/>
      <c r="I175" s="416"/>
      <c r="J175" s="414"/>
      <c r="K175" s="414"/>
      <c r="L175" s="414"/>
      <c r="M175" s="414"/>
      <c r="N175" s="414"/>
      <c r="O175" s="414"/>
      <c r="P175" s="414"/>
      <c r="Q175" s="414"/>
      <c r="R175" s="414"/>
      <c r="S175" s="414"/>
      <c r="T175" s="414"/>
      <c r="U175" s="414"/>
      <c r="V175" s="414"/>
      <c r="W175" s="414"/>
      <c r="X175" s="414"/>
      <c r="Y175" s="414"/>
      <c r="Z175" s="414"/>
      <c r="AA175" s="417"/>
      <c r="AB175" s="417"/>
      <c r="AC175" s="418"/>
      <c r="AD175" s="418"/>
      <c r="AE175" s="418"/>
      <c r="AF175" s="418"/>
      <c r="AG175" s="418"/>
      <c r="AH175" s="418"/>
    </row>
    <row r="176" spans="1:34" ht="32.950000000000003" customHeight="1" x14ac:dyDescent="0.3">
      <c r="A176" s="414"/>
      <c r="B176" s="415"/>
      <c r="C176" s="414"/>
      <c r="D176" s="414"/>
      <c r="E176" s="414"/>
      <c r="F176" s="414"/>
      <c r="G176" s="414"/>
      <c r="H176" s="414"/>
      <c r="I176" s="416"/>
      <c r="J176" s="414"/>
      <c r="K176" s="414"/>
      <c r="L176" s="414"/>
      <c r="M176" s="414"/>
      <c r="N176" s="414"/>
      <c r="O176" s="414"/>
      <c r="P176" s="414"/>
      <c r="Q176" s="414"/>
      <c r="R176" s="414"/>
      <c r="S176" s="414"/>
      <c r="T176" s="414"/>
      <c r="U176" s="414"/>
      <c r="V176" s="414"/>
      <c r="W176" s="414"/>
      <c r="X176" s="414"/>
      <c r="Y176" s="414"/>
      <c r="Z176" s="414"/>
      <c r="AA176" s="417"/>
      <c r="AB176" s="417"/>
      <c r="AC176" s="418"/>
      <c r="AD176" s="418"/>
      <c r="AE176" s="418"/>
      <c r="AF176" s="418"/>
      <c r="AG176" s="418"/>
      <c r="AH176" s="418"/>
    </row>
    <row r="177" spans="1:34" ht="32.950000000000003" customHeight="1" x14ac:dyDescent="0.3">
      <c r="A177" s="414"/>
      <c r="B177" s="415"/>
      <c r="C177" s="414"/>
      <c r="D177" s="414"/>
      <c r="E177" s="414"/>
      <c r="F177" s="414"/>
      <c r="G177" s="414"/>
      <c r="H177" s="414"/>
      <c r="I177" s="416"/>
      <c r="J177" s="414"/>
      <c r="K177" s="414"/>
      <c r="L177" s="414"/>
      <c r="M177" s="414"/>
      <c r="N177" s="414"/>
      <c r="O177" s="414"/>
      <c r="P177" s="414"/>
      <c r="Q177" s="414"/>
      <c r="R177" s="414"/>
      <c r="S177" s="414"/>
      <c r="T177" s="414"/>
      <c r="U177" s="414"/>
      <c r="V177" s="414"/>
      <c r="W177" s="414"/>
      <c r="X177" s="414"/>
      <c r="Y177" s="414"/>
      <c r="Z177" s="414"/>
      <c r="AA177" s="417"/>
      <c r="AB177" s="417"/>
      <c r="AC177" s="418"/>
      <c r="AD177" s="418"/>
      <c r="AE177" s="418"/>
      <c r="AF177" s="418"/>
      <c r="AG177" s="418"/>
      <c r="AH177" s="418"/>
    </row>
    <row r="178" spans="1:34" ht="32.950000000000003" customHeight="1" x14ac:dyDescent="0.3">
      <c r="A178" s="414"/>
      <c r="B178" s="415"/>
      <c r="C178" s="414"/>
      <c r="D178" s="414"/>
      <c r="E178" s="414"/>
      <c r="F178" s="414"/>
      <c r="G178" s="414"/>
      <c r="H178" s="414"/>
      <c r="I178" s="416"/>
      <c r="J178" s="414"/>
      <c r="K178" s="414"/>
      <c r="L178" s="414"/>
      <c r="M178" s="414"/>
      <c r="N178" s="414"/>
      <c r="O178" s="414"/>
      <c r="P178" s="414"/>
      <c r="Q178" s="414"/>
      <c r="R178" s="414"/>
      <c r="S178" s="414"/>
      <c r="T178" s="414"/>
      <c r="U178" s="414"/>
      <c r="V178" s="414"/>
      <c r="W178" s="414"/>
      <c r="X178" s="414"/>
      <c r="Y178" s="414"/>
      <c r="Z178" s="414"/>
      <c r="AA178" s="417"/>
      <c r="AB178" s="417"/>
      <c r="AC178" s="418"/>
      <c r="AD178" s="418"/>
      <c r="AE178" s="418"/>
      <c r="AF178" s="418"/>
      <c r="AG178" s="418"/>
      <c r="AH178" s="418"/>
    </row>
    <row r="179" spans="1:34" ht="32.950000000000003" customHeight="1" x14ac:dyDescent="0.3">
      <c r="A179" s="414"/>
      <c r="B179" s="415"/>
      <c r="C179" s="414"/>
      <c r="D179" s="414"/>
      <c r="E179" s="414"/>
      <c r="F179" s="414"/>
      <c r="G179" s="414"/>
      <c r="H179" s="414"/>
      <c r="I179" s="416"/>
      <c r="J179" s="414"/>
      <c r="K179" s="414"/>
      <c r="L179" s="414"/>
      <c r="M179" s="414"/>
      <c r="N179" s="414"/>
      <c r="O179" s="414"/>
      <c r="P179" s="414"/>
      <c r="Q179" s="414"/>
      <c r="R179" s="414"/>
      <c r="S179" s="414"/>
      <c r="T179" s="414"/>
      <c r="U179" s="414"/>
      <c r="V179" s="414"/>
      <c r="W179" s="414"/>
      <c r="X179" s="414"/>
      <c r="Y179" s="414"/>
      <c r="Z179" s="414"/>
      <c r="AA179" s="417"/>
      <c r="AB179" s="417"/>
      <c r="AC179" s="418"/>
      <c r="AD179" s="418"/>
      <c r="AE179" s="418"/>
      <c r="AF179" s="418"/>
      <c r="AG179" s="418"/>
      <c r="AH179" s="418"/>
    </row>
    <row r="180" spans="1:34" ht="32.950000000000003" customHeight="1" x14ac:dyDescent="0.3">
      <c r="A180" s="414"/>
      <c r="B180" s="415"/>
      <c r="C180" s="414"/>
      <c r="D180" s="414"/>
      <c r="E180" s="414"/>
      <c r="F180" s="414"/>
      <c r="G180" s="414"/>
      <c r="H180" s="414"/>
      <c r="I180" s="416"/>
      <c r="J180" s="414"/>
      <c r="K180" s="414"/>
      <c r="L180" s="414"/>
      <c r="M180" s="414"/>
      <c r="N180" s="414"/>
      <c r="O180" s="414"/>
      <c r="P180" s="414"/>
      <c r="Q180" s="414"/>
      <c r="R180" s="414"/>
      <c r="S180" s="414"/>
      <c r="T180" s="414"/>
      <c r="U180" s="414"/>
      <c r="V180" s="414"/>
      <c r="W180" s="414"/>
      <c r="X180" s="414"/>
      <c r="Y180" s="414"/>
      <c r="Z180" s="414"/>
      <c r="AA180" s="417"/>
      <c r="AB180" s="417"/>
      <c r="AC180" s="418"/>
      <c r="AD180" s="418"/>
      <c r="AE180" s="418"/>
      <c r="AF180" s="418"/>
      <c r="AG180" s="418"/>
      <c r="AH180" s="418"/>
    </row>
    <row r="181" spans="1:34" ht="32.950000000000003" customHeight="1" x14ac:dyDescent="0.3">
      <c r="A181" s="414"/>
      <c r="B181" s="415"/>
      <c r="C181" s="414"/>
      <c r="D181" s="414"/>
      <c r="E181" s="414"/>
      <c r="F181" s="414"/>
      <c r="G181" s="414"/>
      <c r="H181" s="414"/>
      <c r="I181" s="416"/>
      <c r="J181" s="414"/>
      <c r="K181" s="414"/>
      <c r="L181" s="414"/>
      <c r="M181" s="414"/>
      <c r="N181" s="414"/>
      <c r="O181" s="414"/>
      <c r="P181" s="414"/>
      <c r="Q181" s="414"/>
      <c r="R181" s="414"/>
      <c r="S181" s="414"/>
      <c r="T181" s="414"/>
      <c r="U181" s="414"/>
      <c r="V181" s="414"/>
      <c r="W181" s="414"/>
      <c r="X181" s="414"/>
      <c r="Y181" s="414"/>
      <c r="Z181" s="414"/>
      <c r="AA181" s="417"/>
      <c r="AB181" s="417"/>
      <c r="AC181" s="418"/>
      <c r="AD181" s="418"/>
      <c r="AE181" s="418"/>
      <c r="AF181" s="418"/>
      <c r="AG181" s="418"/>
      <c r="AH181" s="418"/>
    </row>
    <row r="182" spans="1:34" ht="32.950000000000003" customHeight="1" x14ac:dyDescent="0.3">
      <c r="A182" s="414"/>
      <c r="B182" s="415"/>
      <c r="C182" s="414"/>
      <c r="D182" s="414"/>
      <c r="E182" s="414"/>
      <c r="F182" s="414"/>
      <c r="G182" s="414"/>
      <c r="H182" s="414"/>
      <c r="I182" s="416"/>
      <c r="J182" s="414"/>
      <c r="K182" s="414"/>
      <c r="L182" s="414"/>
      <c r="M182" s="414"/>
      <c r="N182" s="414"/>
      <c r="O182" s="414"/>
      <c r="P182" s="414"/>
      <c r="Q182" s="414"/>
      <c r="R182" s="414"/>
      <c r="S182" s="414"/>
      <c r="T182" s="414"/>
      <c r="U182" s="414"/>
      <c r="V182" s="414"/>
      <c r="W182" s="414"/>
      <c r="X182" s="414"/>
      <c r="Y182" s="414"/>
      <c r="Z182" s="414"/>
      <c r="AA182" s="417"/>
      <c r="AB182" s="417"/>
      <c r="AC182" s="418"/>
      <c r="AD182" s="418"/>
      <c r="AE182" s="418"/>
      <c r="AF182" s="418"/>
      <c r="AG182" s="418"/>
      <c r="AH182" s="418"/>
    </row>
    <row r="183" spans="1:34" ht="32.950000000000003" customHeight="1" x14ac:dyDescent="0.3">
      <c r="A183" s="414"/>
      <c r="B183" s="415"/>
      <c r="C183" s="414"/>
      <c r="D183" s="414"/>
      <c r="E183" s="414"/>
      <c r="F183" s="414"/>
      <c r="G183" s="414"/>
      <c r="H183" s="414"/>
      <c r="I183" s="416"/>
      <c r="J183" s="414"/>
      <c r="K183" s="414"/>
      <c r="L183" s="414"/>
      <c r="M183" s="414"/>
      <c r="N183" s="414"/>
      <c r="O183" s="414"/>
      <c r="P183" s="414"/>
      <c r="Q183" s="414"/>
      <c r="R183" s="414"/>
      <c r="S183" s="414"/>
      <c r="T183" s="414"/>
      <c r="U183" s="414"/>
      <c r="V183" s="414"/>
      <c r="W183" s="414"/>
      <c r="X183" s="414"/>
      <c r="Y183" s="414"/>
      <c r="Z183" s="414"/>
      <c r="AA183" s="417"/>
      <c r="AB183" s="417"/>
      <c r="AC183" s="418"/>
      <c r="AD183" s="418"/>
      <c r="AE183" s="418"/>
      <c r="AF183" s="418"/>
      <c r="AG183" s="418"/>
      <c r="AH183" s="418"/>
    </row>
    <row r="184" spans="1:34" ht="32.950000000000003" customHeight="1" x14ac:dyDescent="0.3">
      <c r="A184" s="414"/>
      <c r="B184" s="415"/>
      <c r="C184" s="414"/>
      <c r="D184" s="414"/>
      <c r="E184" s="414"/>
      <c r="F184" s="414"/>
      <c r="G184" s="414"/>
      <c r="H184" s="414"/>
      <c r="I184" s="416"/>
      <c r="J184" s="414"/>
      <c r="K184" s="414"/>
      <c r="L184" s="414"/>
      <c r="M184" s="414"/>
      <c r="N184" s="414"/>
      <c r="O184" s="414"/>
      <c r="P184" s="414"/>
      <c r="Q184" s="414"/>
      <c r="R184" s="414"/>
      <c r="S184" s="414"/>
      <c r="T184" s="414"/>
      <c r="U184" s="414"/>
      <c r="V184" s="414"/>
      <c r="W184" s="414"/>
      <c r="X184" s="414"/>
      <c r="Y184" s="414"/>
      <c r="Z184" s="414"/>
      <c r="AA184" s="417"/>
      <c r="AB184" s="417"/>
      <c r="AC184" s="418"/>
      <c r="AD184" s="418"/>
      <c r="AE184" s="418"/>
      <c r="AF184" s="418"/>
      <c r="AG184" s="418"/>
      <c r="AH184" s="418"/>
    </row>
    <row r="185" spans="1:34" ht="32.950000000000003" customHeight="1" x14ac:dyDescent="0.3">
      <c r="A185" s="414"/>
      <c r="B185" s="415"/>
      <c r="C185" s="414"/>
      <c r="D185" s="414"/>
      <c r="E185" s="414"/>
      <c r="F185" s="414"/>
      <c r="G185" s="414"/>
      <c r="H185" s="414"/>
      <c r="I185" s="416"/>
      <c r="J185" s="414"/>
      <c r="K185" s="414"/>
      <c r="L185" s="414"/>
      <c r="M185" s="414"/>
      <c r="N185" s="414"/>
      <c r="O185" s="414"/>
      <c r="P185" s="414"/>
      <c r="Q185" s="414"/>
      <c r="R185" s="414"/>
      <c r="S185" s="414"/>
      <c r="T185" s="414"/>
      <c r="U185" s="414"/>
      <c r="V185" s="414"/>
      <c r="W185" s="414"/>
      <c r="X185" s="414"/>
      <c r="Y185" s="414"/>
      <c r="Z185" s="414"/>
      <c r="AA185" s="417"/>
      <c r="AB185" s="417"/>
      <c r="AC185" s="418"/>
      <c r="AD185" s="418"/>
      <c r="AE185" s="418"/>
      <c r="AF185" s="418"/>
      <c r="AG185" s="418"/>
      <c r="AH185" s="418"/>
    </row>
    <row r="186" spans="1:34" ht="32.950000000000003" customHeight="1" x14ac:dyDescent="0.3">
      <c r="A186" s="414"/>
      <c r="B186" s="415"/>
      <c r="C186" s="414"/>
      <c r="D186" s="414"/>
      <c r="E186" s="414"/>
      <c r="F186" s="414"/>
      <c r="G186" s="414"/>
      <c r="H186" s="414"/>
      <c r="I186" s="416"/>
      <c r="J186" s="414"/>
      <c r="K186" s="414"/>
      <c r="L186" s="414"/>
      <c r="M186" s="414"/>
      <c r="N186" s="414"/>
      <c r="O186" s="414"/>
      <c r="P186" s="414"/>
      <c r="Q186" s="414"/>
      <c r="R186" s="414"/>
      <c r="S186" s="414"/>
      <c r="T186" s="414"/>
      <c r="U186" s="414"/>
      <c r="V186" s="414"/>
      <c r="W186" s="414"/>
      <c r="X186" s="414"/>
      <c r="Y186" s="414"/>
      <c r="Z186" s="414"/>
      <c r="AA186" s="417"/>
      <c r="AB186" s="417"/>
      <c r="AC186" s="418"/>
      <c r="AD186" s="418"/>
      <c r="AE186" s="418"/>
      <c r="AF186" s="418"/>
      <c r="AG186" s="418"/>
      <c r="AH186" s="418"/>
    </row>
    <row r="187" spans="1:34" ht="32.950000000000003" customHeight="1" x14ac:dyDescent="0.3">
      <c r="A187" s="414"/>
      <c r="B187" s="415"/>
      <c r="C187" s="414"/>
      <c r="D187" s="414"/>
      <c r="E187" s="414"/>
      <c r="F187" s="414"/>
      <c r="G187" s="414"/>
      <c r="H187" s="414"/>
      <c r="I187" s="416"/>
      <c r="J187" s="414"/>
      <c r="K187" s="414"/>
      <c r="L187" s="414"/>
      <c r="M187" s="414"/>
      <c r="N187" s="414"/>
      <c r="O187" s="414"/>
      <c r="P187" s="414"/>
      <c r="Q187" s="414"/>
      <c r="R187" s="414"/>
      <c r="S187" s="414"/>
      <c r="T187" s="414"/>
      <c r="U187" s="414"/>
      <c r="V187" s="414"/>
      <c r="W187" s="414"/>
      <c r="X187" s="414"/>
      <c r="Y187" s="414"/>
      <c r="Z187" s="414"/>
      <c r="AA187" s="417"/>
      <c r="AB187" s="417"/>
      <c r="AC187" s="418"/>
      <c r="AD187" s="418"/>
      <c r="AE187" s="418"/>
      <c r="AF187" s="418"/>
      <c r="AG187" s="418"/>
      <c r="AH187" s="418"/>
    </row>
    <row r="188" spans="1:34" ht="32.950000000000003" customHeight="1" x14ac:dyDescent="0.3">
      <c r="A188" s="414"/>
      <c r="B188" s="415"/>
      <c r="C188" s="414"/>
      <c r="D188" s="414"/>
      <c r="E188" s="414"/>
      <c r="F188" s="414"/>
      <c r="G188" s="414"/>
      <c r="H188" s="414"/>
      <c r="I188" s="416"/>
      <c r="J188" s="414"/>
      <c r="K188" s="414"/>
      <c r="L188" s="414"/>
      <c r="M188" s="414"/>
      <c r="N188" s="414"/>
      <c r="O188" s="414"/>
      <c r="P188" s="414"/>
      <c r="Q188" s="414"/>
      <c r="R188" s="414"/>
      <c r="S188" s="414"/>
      <c r="T188" s="414"/>
      <c r="U188" s="414"/>
      <c r="V188" s="414"/>
      <c r="W188" s="414"/>
      <c r="X188" s="414"/>
      <c r="Y188" s="414"/>
      <c r="Z188" s="414"/>
      <c r="AA188" s="417"/>
      <c r="AB188" s="417"/>
      <c r="AC188" s="418"/>
      <c r="AD188" s="418"/>
      <c r="AE188" s="418"/>
      <c r="AF188" s="418"/>
      <c r="AG188" s="418"/>
      <c r="AH188" s="418"/>
    </row>
    <row r="189" spans="1:34" ht="32.950000000000003" customHeight="1" x14ac:dyDescent="0.3">
      <c r="A189" s="414"/>
      <c r="B189" s="415"/>
      <c r="C189" s="414"/>
      <c r="D189" s="414"/>
      <c r="E189" s="414"/>
      <c r="F189" s="414"/>
      <c r="G189" s="414"/>
      <c r="H189" s="414"/>
      <c r="I189" s="416"/>
      <c r="J189" s="414"/>
      <c r="K189" s="414"/>
      <c r="L189" s="414"/>
      <c r="M189" s="414"/>
      <c r="N189" s="414"/>
      <c r="O189" s="414"/>
      <c r="P189" s="414"/>
      <c r="Q189" s="414"/>
      <c r="R189" s="414"/>
      <c r="S189" s="414"/>
      <c r="T189" s="414"/>
      <c r="U189" s="414"/>
      <c r="V189" s="414"/>
      <c r="W189" s="414"/>
      <c r="X189" s="414"/>
      <c r="Y189" s="414"/>
      <c r="Z189" s="414"/>
      <c r="AA189" s="417"/>
      <c r="AB189" s="417"/>
      <c r="AC189" s="418"/>
      <c r="AD189" s="418"/>
      <c r="AE189" s="418"/>
      <c r="AF189" s="418"/>
      <c r="AG189" s="418"/>
      <c r="AH189" s="418"/>
    </row>
    <row r="190" spans="1:34" ht="32.950000000000003" customHeight="1" x14ac:dyDescent="0.3">
      <c r="A190" s="414"/>
      <c r="B190" s="415"/>
      <c r="C190" s="414"/>
      <c r="D190" s="414"/>
      <c r="E190" s="414"/>
      <c r="F190" s="414"/>
      <c r="G190" s="414"/>
      <c r="H190" s="414"/>
      <c r="I190" s="416"/>
      <c r="J190" s="414"/>
      <c r="K190" s="414"/>
      <c r="L190" s="414"/>
      <c r="M190" s="414"/>
      <c r="N190" s="414"/>
      <c r="O190" s="414"/>
      <c r="P190" s="414"/>
      <c r="Q190" s="414"/>
      <c r="R190" s="414"/>
      <c r="S190" s="414"/>
      <c r="T190" s="414"/>
      <c r="U190" s="414"/>
      <c r="V190" s="414"/>
      <c r="W190" s="414"/>
      <c r="X190" s="414"/>
      <c r="Y190" s="414"/>
      <c r="Z190" s="414"/>
      <c r="AA190" s="417"/>
      <c r="AB190" s="417"/>
      <c r="AC190" s="418"/>
      <c r="AD190" s="418"/>
      <c r="AE190" s="418"/>
      <c r="AF190" s="418"/>
      <c r="AG190" s="418"/>
      <c r="AH190" s="418"/>
    </row>
    <row r="191" spans="1:34" ht="32.950000000000003" customHeight="1" x14ac:dyDescent="0.3">
      <c r="A191" s="414"/>
      <c r="B191" s="415"/>
      <c r="C191" s="414"/>
      <c r="D191" s="414"/>
      <c r="E191" s="414"/>
      <c r="F191" s="414"/>
      <c r="G191" s="414"/>
      <c r="H191" s="414"/>
      <c r="I191" s="416"/>
      <c r="J191" s="414"/>
      <c r="K191" s="414"/>
      <c r="L191" s="414"/>
      <c r="M191" s="414"/>
      <c r="N191" s="414"/>
      <c r="O191" s="414"/>
      <c r="P191" s="414"/>
      <c r="Q191" s="414"/>
      <c r="R191" s="414"/>
      <c r="S191" s="414"/>
      <c r="T191" s="414"/>
      <c r="U191" s="414"/>
      <c r="V191" s="414"/>
      <c r="W191" s="414"/>
      <c r="X191" s="414"/>
      <c r="Y191" s="414"/>
      <c r="Z191" s="414"/>
      <c r="AA191" s="417"/>
      <c r="AB191" s="417"/>
      <c r="AC191" s="418"/>
      <c r="AD191" s="418"/>
      <c r="AE191" s="418"/>
      <c r="AF191" s="418"/>
      <c r="AG191" s="418"/>
      <c r="AH191" s="418"/>
    </row>
    <row r="192" spans="1:34" ht="32.950000000000003" customHeight="1" x14ac:dyDescent="0.3">
      <c r="A192" s="414"/>
      <c r="B192" s="415"/>
      <c r="C192" s="414"/>
      <c r="D192" s="414"/>
      <c r="E192" s="414"/>
      <c r="F192" s="414"/>
      <c r="G192" s="414"/>
      <c r="H192" s="414"/>
      <c r="I192" s="416"/>
      <c r="J192" s="414"/>
      <c r="K192" s="414"/>
      <c r="L192" s="414"/>
      <c r="M192" s="414"/>
      <c r="N192" s="414"/>
      <c r="O192" s="414"/>
      <c r="P192" s="414"/>
      <c r="Q192" s="414"/>
      <c r="R192" s="414"/>
      <c r="S192" s="414"/>
      <c r="T192" s="414"/>
      <c r="U192" s="414"/>
      <c r="V192" s="414"/>
      <c r="W192" s="414"/>
      <c r="X192" s="414"/>
      <c r="Y192" s="414"/>
      <c r="Z192" s="414"/>
      <c r="AA192" s="417"/>
      <c r="AB192" s="417"/>
      <c r="AC192" s="418"/>
      <c r="AD192" s="418"/>
      <c r="AE192" s="418"/>
      <c r="AF192" s="418"/>
      <c r="AG192" s="418"/>
      <c r="AH192" s="418"/>
    </row>
    <row r="193" spans="1:34" ht="32.950000000000003" customHeight="1" x14ac:dyDescent="0.3">
      <c r="A193" s="414"/>
      <c r="B193" s="415"/>
      <c r="C193" s="414"/>
      <c r="D193" s="414"/>
      <c r="E193" s="414"/>
      <c r="F193" s="414"/>
      <c r="G193" s="414"/>
      <c r="H193" s="414"/>
      <c r="I193" s="416"/>
      <c r="J193" s="414"/>
      <c r="K193" s="414"/>
      <c r="L193" s="414"/>
      <c r="M193" s="414"/>
      <c r="N193" s="414"/>
      <c r="O193" s="414"/>
      <c r="P193" s="414"/>
      <c r="Q193" s="414"/>
      <c r="R193" s="414"/>
      <c r="S193" s="414"/>
      <c r="T193" s="414"/>
      <c r="U193" s="414"/>
      <c r="V193" s="414"/>
      <c r="W193" s="414"/>
      <c r="X193" s="414"/>
      <c r="Y193" s="414"/>
      <c r="Z193" s="414"/>
      <c r="AA193" s="417"/>
      <c r="AB193" s="417"/>
      <c r="AC193" s="418"/>
      <c r="AD193" s="418"/>
      <c r="AE193" s="418"/>
      <c r="AF193" s="418"/>
      <c r="AG193" s="418"/>
      <c r="AH193" s="418"/>
    </row>
    <row r="194" spans="1:34" ht="32.950000000000003" customHeight="1" x14ac:dyDescent="0.3">
      <c r="A194" s="414"/>
      <c r="B194" s="415"/>
      <c r="C194" s="414"/>
      <c r="D194" s="414"/>
      <c r="E194" s="414"/>
      <c r="F194" s="414"/>
      <c r="G194" s="414"/>
      <c r="H194" s="414"/>
      <c r="I194" s="416"/>
      <c r="J194" s="414"/>
      <c r="K194" s="414"/>
      <c r="L194" s="414"/>
      <c r="M194" s="414"/>
      <c r="N194" s="414"/>
      <c r="O194" s="414"/>
      <c r="P194" s="414"/>
      <c r="Q194" s="414"/>
      <c r="R194" s="414"/>
      <c r="S194" s="414"/>
      <c r="T194" s="414"/>
      <c r="U194" s="414"/>
      <c r="V194" s="414"/>
      <c r="W194" s="414"/>
      <c r="X194" s="414"/>
      <c r="Y194" s="414"/>
      <c r="Z194" s="414"/>
      <c r="AA194" s="417"/>
      <c r="AB194" s="417"/>
      <c r="AC194" s="418"/>
      <c r="AD194" s="418"/>
      <c r="AE194" s="418"/>
      <c r="AF194" s="418"/>
      <c r="AG194" s="418"/>
      <c r="AH194" s="418"/>
    </row>
    <row r="195" spans="1:34" ht="32.950000000000003" customHeight="1" x14ac:dyDescent="0.3">
      <c r="A195" s="414"/>
      <c r="B195" s="415"/>
      <c r="C195" s="414"/>
      <c r="D195" s="414"/>
      <c r="E195" s="414"/>
      <c r="F195" s="414"/>
      <c r="G195" s="414"/>
      <c r="H195" s="414"/>
      <c r="I195" s="416"/>
      <c r="J195" s="414"/>
      <c r="K195" s="414"/>
      <c r="L195" s="414"/>
      <c r="M195" s="414"/>
      <c r="N195" s="414"/>
      <c r="O195" s="414"/>
      <c r="P195" s="414"/>
      <c r="Q195" s="414"/>
      <c r="R195" s="414"/>
      <c r="S195" s="414"/>
      <c r="T195" s="414"/>
      <c r="U195" s="414"/>
      <c r="V195" s="414"/>
      <c r="W195" s="414"/>
      <c r="X195" s="414"/>
      <c r="Y195" s="414"/>
      <c r="Z195" s="414"/>
      <c r="AA195" s="417"/>
      <c r="AB195" s="417"/>
      <c r="AC195" s="418"/>
      <c r="AD195" s="418"/>
      <c r="AE195" s="418"/>
      <c r="AF195" s="418"/>
      <c r="AG195" s="418"/>
      <c r="AH195" s="418"/>
    </row>
    <row r="196" spans="1:34" ht="32.950000000000003" customHeight="1" x14ac:dyDescent="0.3">
      <c r="A196" s="414"/>
      <c r="B196" s="415"/>
      <c r="C196" s="414"/>
      <c r="D196" s="414"/>
      <c r="E196" s="414"/>
      <c r="F196" s="414"/>
      <c r="G196" s="414"/>
      <c r="H196" s="414"/>
      <c r="I196" s="416"/>
      <c r="J196" s="414"/>
      <c r="K196" s="414"/>
      <c r="L196" s="414"/>
      <c r="M196" s="414"/>
      <c r="N196" s="414"/>
      <c r="O196" s="414"/>
      <c r="P196" s="414"/>
      <c r="Q196" s="414"/>
      <c r="R196" s="414"/>
      <c r="S196" s="414"/>
      <c r="T196" s="414"/>
      <c r="U196" s="414"/>
      <c r="V196" s="414"/>
      <c r="W196" s="414"/>
      <c r="X196" s="414"/>
      <c r="Y196" s="414"/>
      <c r="Z196" s="414"/>
      <c r="AA196" s="417"/>
      <c r="AB196" s="417"/>
      <c r="AC196" s="418"/>
      <c r="AD196" s="418"/>
      <c r="AE196" s="418"/>
      <c r="AF196" s="418"/>
      <c r="AG196" s="418"/>
      <c r="AH196" s="418"/>
    </row>
    <row r="197" spans="1:34" ht="32.950000000000003" customHeight="1" x14ac:dyDescent="0.3">
      <c r="A197" s="414"/>
      <c r="B197" s="415"/>
      <c r="C197" s="414"/>
      <c r="D197" s="414"/>
      <c r="E197" s="414"/>
      <c r="F197" s="414"/>
      <c r="G197" s="414"/>
      <c r="H197" s="414"/>
      <c r="I197" s="416"/>
      <c r="J197" s="414"/>
      <c r="K197" s="414"/>
      <c r="L197" s="414"/>
      <c r="M197" s="414"/>
      <c r="N197" s="414"/>
      <c r="O197" s="414"/>
      <c r="P197" s="414"/>
      <c r="Q197" s="414"/>
      <c r="R197" s="414"/>
      <c r="S197" s="414"/>
      <c r="T197" s="414"/>
      <c r="U197" s="414"/>
      <c r="V197" s="414"/>
      <c r="W197" s="414"/>
      <c r="X197" s="414"/>
      <c r="Y197" s="414"/>
      <c r="Z197" s="414"/>
      <c r="AA197" s="417"/>
      <c r="AB197" s="417"/>
      <c r="AC197" s="418"/>
      <c r="AD197" s="418"/>
      <c r="AE197" s="418"/>
      <c r="AF197" s="418"/>
      <c r="AG197" s="418"/>
      <c r="AH197" s="418"/>
    </row>
    <row r="198" spans="1:34" ht="32.950000000000003" customHeight="1" x14ac:dyDescent="0.3">
      <c r="A198" s="414"/>
      <c r="B198" s="415"/>
      <c r="C198" s="414"/>
      <c r="D198" s="414"/>
      <c r="E198" s="414"/>
      <c r="F198" s="414"/>
      <c r="G198" s="414"/>
      <c r="H198" s="414"/>
      <c r="I198" s="416"/>
      <c r="J198" s="414"/>
      <c r="K198" s="414"/>
      <c r="L198" s="414"/>
      <c r="M198" s="414"/>
      <c r="N198" s="414"/>
      <c r="O198" s="414"/>
      <c r="P198" s="414"/>
      <c r="Q198" s="414"/>
      <c r="R198" s="414"/>
      <c r="S198" s="414"/>
      <c r="T198" s="414"/>
      <c r="U198" s="414"/>
      <c r="V198" s="414"/>
      <c r="W198" s="414"/>
      <c r="X198" s="414"/>
      <c r="Y198" s="414"/>
      <c r="Z198" s="414"/>
      <c r="AA198" s="417"/>
      <c r="AB198" s="417"/>
      <c r="AC198" s="418"/>
      <c r="AD198" s="418"/>
      <c r="AE198" s="418"/>
      <c r="AF198" s="418"/>
      <c r="AG198" s="418"/>
      <c r="AH198" s="418"/>
    </row>
    <row r="199" spans="1:34" ht="32.950000000000003" customHeight="1" x14ac:dyDescent="0.3">
      <c r="A199" s="414"/>
      <c r="B199" s="415"/>
      <c r="C199" s="414"/>
      <c r="D199" s="414"/>
      <c r="E199" s="414"/>
      <c r="F199" s="414"/>
      <c r="G199" s="414"/>
      <c r="H199" s="414"/>
      <c r="I199" s="416"/>
      <c r="J199" s="414"/>
      <c r="K199" s="414"/>
      <c r="L199" s="414"/>
      <c r="M199" s="414"/>
      <c r="N199" s="414"/>
      <c r="O199" s="414"/>
      <c r="P199" s="414"/>
      <c r="Q199" s="414"/>
      <c r="R199" s="414"/>
      <c r="S199" s="414"/>
      <c r="T199" s="414"/>
      <c r="U199" s="414"/>
      <c r="V199" s="414"/>
      <c r="W199" s="414"/>
      <c r="X199" s="414"/>
      <c r="Y199" s="414"/>
      <c r="Z199" s="414"/>
      <c r="AA199" s="417"/>
      <c r="AB199" s="417"/>
      <c r="AC199" s="418"/>
      <c r="AD199" s="418"/>
      <c r="AE199" s="418"/>
      <c r="AF199" s="418"/>
      <c r="AG199" s="418"/>
      <c r="AH199" s="418"/>
    </row>
    <row r="200" spans="1:34" ht="32.950000000000003" customHeight="1" x14ac:dyDescent="0.3">
      <c r="A200" s="414"/>
      <c r="B200" s="415"/>
      <c r="C200" s="414"/>
      <c r="D200" s="414"/>
      <c r="E200" s="414"/>
      <c r="F200" s="414"/>
      <c r="G200" s="414"/>
      <c r="H200" s="414"/>
      <c r="I200" s="416"/>
      <c r="J200" s="414"/>
      <c r="K200" s="414"/>
      <c r="L200" s="414"/>
      <c r="M200" s="414"/>
      <c r="N200" s="414"/>
      <c r="O200" s="414"/>
      <c r="P200" s="414"/>
      <c r="Q200" s="414"/>
      <c r="R200" s="414"/>
      <c r="S200" s="414"/>
      <c r="T200" s="414"/>
      <c r="U200" s="414"/>
      <c r="V200" s="414"/>
      <c r="W200" s="414"/>
      <c r="X200" s="414"/>
      <c r="Y200" s="414"/>
      <c r="Z200" s="414"/>
      <c r="AA200" s="417"/>
      <c r="AB200" s="417"/>
      <c r="AC200" s="418"/>
      <c r="AD200" s="418"/>
      <c r="AE200" s="418"/>
      <c r="AF200" s="418"/>
      <c r="AG200" s="418"/>
      <c r="AH200" s="418"/>
    </row>
    <row r="201" spans="1:34" ht="32.950000000000003" customHeight="1" x14ac:dyDescent="0.3">
      <c r="A201" s="414"/>
      <c r="B201" s="415"/>
      <c r="C201" s="414"/>
      <c r="D201" s="414"/>
      <c r="E201" s="414"/>
      <c r="F201" s="414"/>
      <c r="G201" s="414"/>
      <c r="H201" s="414"/>
      <c r="I201" s="416"/>
      <c r="J201" s="414"/>
      <c r="K201" s="414"/>
      <c r="L201" s="414"/>
      <c r="M201" s="414"/>
      <c r="N201" s="414"/>
      <c r="O201" s="414"/>
      <c r="P201" s="414"/>
      <c r="Q201" s="414"/>
      <c r="R201" s="414"/>
      <c r="S201" s="414"/>
      <c r="T201" s="414"/>
      <c r="U201" s="414"/>
      <c r="V201" s="414"/>
      <c r="W201" s="414"/>
      <c r="X201" s="414"/>
      <c r="Y201" s="414"/>
      <c r="Z201" s="414"/>
      <c r="AA201" s="417"/>
      <c r="AB201" s="417"/>
      <c r="AC201" s="418"/>
      <c r="AD201" s="418"/>
      <c r="AE201" s="418"/>
      <c r="AF201" s="418"/>
      <c r="AG201" s="418"/>
      <c r="AH201" s="418"/>
    </row>
    <row r="202" spans="1:34" ht="32.950000000000003" customHeight="1" x14ac:dyDescent="0.3">
      <c r="A202" s="414"/>
      <c r="B202" s="415"/>
      <c r="C202" s="414"/>
      <c r="D202" s="414"/>
      <c r="E202" s="414"/>
      <c r="F202" s="414"/>
      <c r="G202" s="414"/>
      <c r="H202" s="414"/>
      <c r="I202" s="416"/>
      <c r="J202" s="414"/>
      <c r="K202" s="414"/>
      <c r="L202" s="414"/>
      <c r="M202" s="414"/>
      <c r="N202" s="414"/>
      <c r="O202" s="414"/>
      <c r="P202" s="414"/>
      <c r="Q202" s="414"/>
      <c r="R202" s="414"/>
      <c r="S202" s="414"/>
      <c r="T202" s="414"/>
      <c r="U202" s="414"/>
      <c r="V202" s="414"/>
      <c r="W202" s="414"/>
      <c r="X202" s="414"/>
      <c r="Y202" s="414"/>
      <c r="Z202" s="414"/>
      <c r="AA202" s="417"/>
      <c r="AB202" s="417"/>
      <c r="AC202" s="418"/>
      <c r="AD202" s="418"/>
      <c r="AE202" s="418"/>
      <c r="AF202" s="418"/>
      <c r="AG202" s="418"/>
      <c r="AH202" s="418"/>
    </row>
    <row r="203" spans="1:34" ht="32.950000000000003" customHeight="1" x14ac:dyDescent="0.3">
      <c r="A203" s="414"/>
      <c r="B203" s="415"/>
      <c r="C203" s="414"/>
      <c r="D203" s="414"/>
      <c r="E203" s="414"/>
      <c r="F203" s="414"/>
      <c r="G203" s="414"/>
      <c r="H203" s="414"/>
      <c r="I203" s="416"/>
      <c r="J203" s="414"/>
      <c r="K203" s="414"/>
      <c r="L203" s="414"/>
      <c r="M203" s="414"/>
      <c r="N203" s="414"/>
      <c r="O203" s="414"/>
      <c r="P203" s="414"/>
      <c r="Q203" s="414"/>
      <c r="R203" s="414"/>
      <c r="S203" s="414"/>
      <c r="T203" s="414"/>
      <c r="U203" s="414"/>
      <c r="V203" s="414"/>
      <c r="W203" s="414"/>
      <c r="X203" s="414"/>
      <c r="Y203" s="414"/>
      <c r="Z203" s="414"/>
      <c r="AA203" s="417"/>
      <c r="AB203" s="417"/>
      <c r="AC203" s="418"/>
      <c r="AD203" s="418"/>
      <c r="AE203" s="418"/>
      <c r="AF203" s="418"/>
      <c r="AG203" s="418"/>
      <c r="AH203" s="418"/>
    </row>
    <row r="204" spans="1:34" ht="32.950000000000003" customHeight="1" x14ac:dyDescent="0.3">
      <c r="A204" s="414"/>
      <c r="B204" s="415"/>
      <c r="C204" s="414"/>
      <c r="D204" s="414"/>
      <c r="E204" s="414"/>
      <c r="F204" s="414"/>
      <c r="G204" s="414"/>
      <c r="H204" s="414"/>
      <c r="I204" s="416"/>
      <c r="J204" s="414"/>
      <c r="K204" s="414"/>
      <c r="L204" s="414"/>
      <c r="M204" s="414"/>
      <c r="N204" s="414"/>
      <c r="O204" s="414"/>
      <c r="P204" s="414"/>
      <c r="Q204" s="414"/>
      <c r="R204" s="414"/>
      <c r="S204" s="414"/>
      <c r="T204" s="414"/>
      <c r="U204" s="414"/>
      <c r="V204" s="414"/>
      <c r="W204" s="414"/>
      <c r="X204" s="414"/>
      <c r="Y204" s="414"/>
      <c r="Z204" s="414"/>
      <c r="AA204" s="417"/>
      <c r="AB204" s="417"/>
      <c r="AC204" s="418"/>
      <c r="AD204" s="418"/>
      <c r="AE204" s="418"/>
      <c r="AF204" s="418"/>
      <c r="AG204" s="418"/>
      <c r="AH204" s="418"/>
    </row>
    <row r="205" spans="1:34" ht="32.950000000000003" customHeight="1" x14ac:dyDescent="0.3">
      <c r="A205" s="414"/>
      <c r="B205" s="415"/>
      <c r="C205" s="414"/>
      <c r="D205" s="414"/>
      <c r="E205" s="414"/>
      <c r="F205" s="414"/>
      <c r="G205" s="414"/>
      <c r="H205" s="414"/>
      <c r="I205" s="416"/>
      <c r="J205" s="414"/>
      <c r="K205" s="414"/>
      <c r="L205" s="414"/>
      <c r="M205" s="414"/>
      <c r="N205" s="414"/>
      <c r="O205" s="414"/>
      <c r="P205" s="414"/>
      <c r="Q205" s="414"/>
      <c r="R205" s="414"/>
      <c r="S205" s="414"/>
      <c r="T205" s="414"/>
      <c r="U205" s="414"/>
      <c r="V205" s="414"/>
      <c r="W205" s="414"/>
      <c r="X205" s="414"/>
      <c r="Y205" s="414"/>
      <c r="Z205" s="414"/>
      <c r="AA205" s="417"/>
      <c r="AB205" s="417"/>
      <c r="AC205" s="418"/>
      <c r="AD205" s="418"/>
      <c r="AE205" s="418"/>
      <c r="AF205" s="418"/>
      <c r="AG205" s="418"/>
      <c r="AH205" s="418"/>
    </row>
    <row r="206" spans="1:34" ht="32.950000000000003" customHeight="1" x14ac:dyDescent="0.3">
      <c r="A206" s="414"/>
      <c r="B206" s="415"/>
      <c r="C206" s="414"/>
      <c r="D206" s="414"/>
      <c r="E206" s="414"/>
      <c r="F206" s="414"/>
      <c r="G206" s="414"/>
      <c r="H206" s="414"/>
      <c r="I206" s="416"/>
      <c r="J206" s="414"/>
      <c r="K206" s="414"/>
      <c r="L206" s="414"/>
      <c r="M206" s="414"/>
      <c r="N206" s="414"/>
      <c r="O206" s="414"/>
      <c r="P206" s="414"/>
      <c r="Q206" s="414"/>
      <c r="R206" s="414"/>
      <c r="S206" s="414"/>
      <c r="T206" s="414"/>
      <c r="U206" s="414"/>
      <c r="V206" s="414"/>
      <c r="W206" s="414"/>
      <c r="X206" s="414"/>
      <c r="Y206" s="414"/>
      <c r="Z206" s="414"/>
      <c r="AA206" s="417"/>
      <c r="AB206" s="417"/>
      <c r="AC206" s="418"/>
      <c r="AD206" s="418"/>
      <c r="AE206" s="418"/>
      <c r="AF206" s="418"/>
      <c r="AG206" s="418"/>
      <c r="AH206" s="418"/>
    </row>
    <row r="207" spans="1:34" ht="32.950000000000003" customHeight="1" x14ac:dyDescent="0.3">
      <c r="A207" s="414"/>
      <c r="B207" s="415"/>
      <c r="C207" s="414"/>
      <c r="D207" s="414"/>
      <c r="E207" s="414"/>
      <c r="F207" s="414"/>
      <c r="G207" s="414"/>
      <c r="H207" s="414"/>
      <c r="I207" s="416"/>
      <c r="J207" s="414"/>
      <c r="K207" s="414"/>
      <c r="L207" s="414"/>
      <c r="M207" s="414"/>
      <c r="N207" s="414"/>
      <c r="O207" s="414"/>
      <c r="P207" s="414"/>
      <c r="Q207" s="414"/>
      <c r="R207" s="414"/>
      <c r="S207" s="414"/>
      <c r="T207" s="414"/>
      <c r="U207" s="414"/>
      <c r="V207" s="414"/>
      <c r="W207" s="414"/>
      <c r="X207" s="414"/>
      <c r="Y207" s="414"/>
      <c r="Z207" s="414"/>
      <c r="AA207" s="417"/>
      <c r="AB207" s="417"/>
      <c r="AC207" s="418"/>
      <c r="AD207" s="418"/>
      <c r="AE207" s="418"/>
      <c r="AF207" s="418"/>
      <c r="AG207" s="418"/>
      <c r="AH207" s="418"/>
    </row>
    <row r="208" spans="1:34" ht="32.950000000000003" customHeight="1" x14ac:dyDescent="0.3">
      <c r="A208" s="414"/>
      <c r="B208" s="415"/>
      <c r="C208" s="414"/>
      <c r="D208" s="414"/>
      <c r="E208" s="414"/>
      <c r="F208" s="414"/>
      <c r="G208" s="414"/>
      <c r="H208" s="414"/>
      <c r="I208" s="416"/>
      <c r="J208" s="414"/>
      <c r="K208" s="414"/>
      <c r="L208" s="414"/>
      <c r="M208" s="414"/>
      <c r="N208" s="414"/>
      <c r="O208" s="414"/>
      <c r="P208" s="414"/>
      <c r="Q208" s="414"/>
      <c r="R208" s="414"/>
      <c r="S208" s="414"/>
      <c r="T208" s="414"/>
      <c r="U208" s="414"/>
      <c r="V208" s="414"/>
      <c r="W208" s="414"/>
      <c r="X208" s="414"/>
      <c r="Y208" s="414"/>
      <c r="Z208" s="414"/>
      <c r="AA208" s="417"/>
      <c r="AB208" s="417"/>
      <c r="AC208" s="418"/>
      <c r="AD208" s="418"/>
      <c r="AE208" s="418"/>
      <c r="AF208" s="418"/>
      <c r="AG208" s="418"/>
      <c r="AH208" s="418"/>
    </row>
    <row r="209" spans="1:34" ht="32.950000000000003" customHeight="1" x14ac:dyDescent="0.3">
      <c r="A209" s="414"/>
      <c r="B209" s="415"/>
      <c r="C209" s="414"/>
      <c r="D209" s="414"/>
      <c r="E209" s="414"/>
      <c r="F209" s="414"/>
      <c r="G209" s="414"/>
      <c r="H209" s="414"/>
      <c r="I209" s="416"/>
      <c r="J209" s="414"/>
      <c r="K209" s="414"/>
      <c r="L209" s="414"/>
      <c r="M209" s="414"/>
      <c r="N209" s="414"/>
      <c r="O209" s="414"/>
      <c r="P209" s="414"/>
      <c r="Q209" s="414"/>
      <c r="R209" s="414"/>
      <c r="S209" s="414"/>
      <c r="T209" s="414"/>
      <c r="U209" s="414"/>
      <c r="V209" s="414"/>
      <c r="W209" s="414"/>
      <c r="X209" s="414"/>
      <c r="Y209" s="414"/>
      <c r="Z209" s="414"/>
      <c r="AA209" s="417"/>
      <c r="AB209" s="417"/>
      <c r="AC209" s="418"/>
      <c r="AD209" s="418"/>
      <c r="AE209" s="418"/>
      <c r="AF209" s="418"/>
      <c r="AG209" s="418"/>
      <c r="AH209" s="418"/>
    </row>
    <row r="210" spans="1:34" ht="32.950000000000003" customHeight="1" x14ac:dyDescent="0.3">
      <c r="A210" s="414"/>
      <c r="B210" s="415"/>
      <c r="C210" s="414"/>
      <c r="D210" s="414"/>
      <c r="E210" s="414"/>
      <c r="F210" s="414"/>
      <c r="G210" s="414"/>
      <c r="H210" s="414"/>
      <c r="I210" s="416"/>
      <c r="J210" s="414"/>
      <c r="K210" s="414"/>
      <c r="L210" s="414"/>
      <c r="M210" s="414"/>
      <c r="N210" s="414"/>
      <c r="O210" s="414"/>
      <c r="P210" s="414"/>
      <c r="Q210" s="414"/>
      <c r="R210" s="414"/>
      <c r="S210" s="414"/>
      <c r="T210" s="414"/>
      <c r="U210" s="414"/>
      <c r="V210" s="414"/>
      <c r="W210" s="414"/>
      <c r="X210" s="414"/>
      <c r="Y210" s="414"/>
      <c r="Z210" s="414"/>
      <c r="AA210" s="417"/>
      <c r="AB210" s="417"/>
      <c r="AC210" s="418"/>
      <c r="AD210" s="418"/>
      <c r="AE210" s="418"/>
      <c r="AF210" s="418"/>
      <c r="AG210" s="418"/>
      <c r="AH210" s="418"/>
    </row>
    <row r="211" spans="1:34" ht="32.950000000000003" customHeight="1" x14ac:dyDescent="0.3">
      <c r="A211" s="414"/>
      <c r="B211" s="415"/>
      <c r="C211" s="414"/>
      <c r="D211" s="414"/>
      <c r="E211" s="414"/>
      <c r="F211" s="414"/>
      <c r="G211" s="414"/>
      <c r="H211" s="414"/>
      <c r="I211" s="416"/>
      <c r="J211" s="414"/>
      <c r="K211" s="414"/>
      <c r="L211" s="414"/>
      <c r="M211" s="414"/>
      <c r="N211" s="414"/>
      <c r="O211" s="414"/>
      <c r="P211" s="414"/>
      <c r="Q211" s="414"/>
      <c r="R211" s="414"/>
      <c r="S211" s="414"/>
      <c r="T211" s="414"/>
      <c r="U211" s="414"/>
      <c r="V211" s="414"/>
      <c r="W211" s="414"/>
      <c r="X211" s="414"/>
      <c r="Y211" s="414"/>
      <c r="Z211" s="414"/>
      <c r="AA211" s="417"/>
      <c r="AB211" s="417"/>
      <c r="AC211" s="418"/>
      <c r="AD211" s="418"/>
      <c r="AE211" s="418"/>
      <c r="AF211" s="418"/>
      <c r="AG211" s="418"/>
      <c r="AH211" s="418"/>
    </row>
    <row r="212" spans="1:34" ht="32.950000000000003" customHeight="1" x14ac:dyDescent="0.3">
      <c r="A212" s="414"/>
      <c r="B212" s="415"/>
      <c r="C212" s="414"/>
      <c r="D212" s="414"/>
      <c r="E212" s="414"/>
      <c r="F212" s="414"/>
      <c r="G212" s="414"/>
      <c r="H212" s="414"/>
      <c r="I212" s="416"/>
      <c r="J212" s="414"/>
      <c r="K212" s="414"/>
      <c r="L212" s="414"/>
      <c r="M212" s="414"/>
      <c r="N212" s="414"/>
      <c r="O212" s="414"/>
      <c r="P212" s="414"/>
      <c r="Q212" s="414"/>
      <c r="R212" s="414"/>
      <c r="S212" s="414"/>
      <c r="T212" s="414"/>
      <c r="U212" s="414"/>
      <c r="V212" s="414"/>
      <c r="W212" s="414"/>
      <c r="X212" s="414"/>
      <c r="Y212" s="414"/>
      <c r="Z212" s="414"/>
      <c r="AA212" s="417"/>
      <c r="AB212" s="417"/>
      <c r="AC212" s="418"/>
      <c r="AD212" s="418"/>
      <c r="AE212" s="418"/>
      <c r="AF212" s="418"/>
      <c r="AG212" s="418"/>
      <c r="AH212" s="418"/>
    </row>
    <row r="213" spans="1:34" ht="32.950000000000003" customHeight="1" x14ac:dyDescent="0.3">
      <c r="A213" s="414"/>
      <c r="B213" s="415"/>
      <c r="C213" s="414"/>
      <c r="D213" s="414"/>
      <c r="E213" s="414"/>
      <c r="F213" s="414"/>
      <c r="G213" s="414"/>
      <c r="H213" s="414"/>
      <c r="I213" s="416"/>
      <c r="J213" s="414"/>
      <c r="K213" s="414"/>
      <c r="L213" s="414"/>
      <c r="M213" s="414"/>
      <c r="N213" s="414"/>
      <c r="O213" s="414"/>
      <c r="P213" s="414"/>
      <c r="Q213" s="414"/>
      <c r="R213" s="414"/>
      <c r="S213" s="414"/>
      <c r="T213" s="414"/>
      <c r="U213" s="414"/>
      <c r="V213" s="414"/>
      <c r="W213" s="414"/>
      <c r="X213" s="414"/>
      <c r="Y213" s="414"/>
      <c r="Z213" s="414"/>
      <c r="AA213" s="417"/>
      <c r="AB213" s="417"/>
      <c r="AC213" s="418"/>
      <c r="AD213" s="418"/>
      <c r="AE213" s="418"/>
      <c r="AF213" s="418"/>
      <c r="AG213" s="418"/>
      <c r="AH213" s="418"/>
    </row>
    <row r="214" spans="1:34" ht="32.950000000000003" customHeight="1" x14ac:dyDescent="0.3">
      <c r="A214" s="414"/>
      <c r="B214" s="415"/>
      <c r="C214" s="414"/>
      <c r="D214" s="414"/>
      <c r="E214" s="414"/>
      <c r="F214" s="414"/>
      <c r="G214" s="414"/>
      <c r="H214" s="414"/>
      <c r="I214" s="416"/>
      <c r="J214" s="414"/>
      <c r="K214" s="414"/>
      <c r="L214" s="414"/>
      <c r="M214" s="414"/>
      <c r="N214" s="414"/>
      <c r="O214" s="414"/>
      <c r="P214" s="414"/>
      <c r="Q214" s="414"/>
      <c r="R214" s="414"/>
      <c r="S214" s="414"/>
      <c r="T214" s="414"/>
      <c r="U214" s="414"/>
      <c r="V214" s="414"/>
      <c r="W214" s="414"/>
      <c r="X214" s="414"/>
      <c r="Y214" s="414"/>
      <c r="Z214" s="414"/>
      <c r="AA214" s="417"/>
      <c r="AB214" s="417"/>
      <c r="AC214" s="418"/>
      <c r="AD214" s="418"/>
      <c r="AE214" s="418"/>
      <c r="AF214" s="418"/>
      <c r="AG214" s="418"/>
      <c r="AH214" s="418"/>
    </row>
    <row r="215" spans="1:34" ht="32.950000000000003" customHeight="1" x14ac:dyDescent="0.3">
      <c r="A215" s="414"/>
      <c r="B215" s="415"/>
      <c r="C215" s="414"/>
      <c r="D215" s="414"/>
      <c r="E215" s="414"/>
      <c r="F215" s="414"/>
      <c r="G215" s="414"/>
      <c r="H215" s="414"/>
      <c r="I215" s="416"/>
      <c r="J215" s="414"/>
      <c r="K215" s="414"/>
      <c r="L215" s="414"/>
      <c r="M215" s="414"/>
      <c r="N215" s="414"/>
      <c r="O215" s="414"/>
      <c r="P215" s="414"/>
      <c r="Q215" s="414"/>
      <c r="R215" s="414"/>
      <c r="S215" s="414"/>
      <c r="T215" s="414"/>
      <c r="U215" s="414"/>
      <c r="V215" s="414"/>
      <c r="W215" s="414"/>
      <c r="X215" s="414"/>
      <c r="Y215" s="414"/>
      <c r="Z215" s="414"/>
      <c r="AA215" s="417"/>
      <c r="AB215" s="417"/>
      <c r="AC215" s="418"/>
      <c r="AD215" s="418"/>
      <c r="AE215" s="418"/>
      <c r="AF215" s="418"/>
      <c r="AG215" s="418"/>
      <c r="AH215" s="418"/>
    </row>
    <row r="216" spans="1:34" ht="32.950000000000003" customHeight="1" x14ac:dyDescent="0.3">
      <c r="A216" s="414"/>
      <c r="B216" s="415"/>
      <c r="C216" s="414"/>
      <c r="D216" s="414"/>
      <c r="E216" s="414"/>
      <c r="F216" s="414"/>
      <c r="G216" s="414"/>
      <c r="H216" s="414"/>
      <c r="I216" s="416"/>
      <c r="J216" s="414"/>
      <c r="K216" s="414"/>
      <c r="L216" s="414"/>
      <c r="M216" s="414"/>
      <c r="N216" s="414"/>
      <c r="O216" s="414"/>
      <c r="P216" s="414"/>
      <c r="Q216" s="414"/>
      <c r="R216" s="414"/>
      <c r="S216" s="414"/>
      <c r="T216" s="414"/>
      <c r="U216" s="414"/>
      <c r="V216" s="414"/>
      <c r="W216" s="414"/>
      <c r="X216" s="414"/>
      <c r="Y216" s="414"/>
      <c r="Z216" s="414"/>
      <c r="AA216" s="417"/>
      <c r="AB216" s="417"/>
      <c r="AC216" s="418"/>
      <c r="AD216" s="418"/>
      <c r="AE216" s="418"/>
      <c r="AF216" s="418"/>
      <c r="AG216" s="418"/>
      <c r="AH216" s="418"/>
    </row>
    <row r="217" spans="1:34" ht="32.950000000000003" customHeight="1" x14ac:dyDescent="0.3">
      <c r="A217" s="414"/>
      <c r="B217" s="415"/>
      <c r="C217" s="414"/>
      <c r="D217" s="414"/>
      <c r="E217" s="414"/>
      <c r="F217" s="414"/>
      <c r="G217" s="414"/>
      <c r="H217" s="414"/>
      <c r="I217" s="416"/>
      <c r="J217" s="414"/>
      <c r="K217" s="414"/>
      <c r="L217" s="414"/>
      <c r="M217" s="414"/>
      <c r="N217" s="414"/>
      <c r="O217" s="414"/>
      <c r="P217" s="414"/>
      <c r="Q217" s="414"/>
      <c r="R217" s="414"/>
      <c r="S217" s="414"/>
      <c r="T217" s="414"/>
      <c r="U217" s="414"/>
      <c r="V217" s="414"/>
      <c r="W217" s="414"/>
      <c r="X217" s="414"/>
      <c r="Y217" s="414"/>
      <c r="Z217" s="414"/>
      <c r="AA217" s="417"/>
      <c r="AB217" s="417"/>
      <c r="AC217" s="418"/>
      <c r="AD217" s="418"/>
      <c r="AE217" s="418"/>
      <c r="AF217" s="418"/>
      <c r="AG217" s="418"/>
      <c r="AH217" s="418"/>
    </row>
    <row r="218" spans="1:34" ht="32.950000000000003" customHeight="1" x14ac:dyDescent="0.3">
      <c r="A218" s="414"/>
      <c r="B218" s="415"/>
      <c r="C218" s="414"/>
      <c r="D218" s="414"/>
      <c r="E218" s="414"/>
      <c r="F218" s="414"/>
      <c r="G218" s="414"/>
      <c r="H218" s="414"/>
      <c r="I218" s="416"/>
      <c r="J218" s="414"/>
      <c r="K218" s="414"/>
      <c r="L218" s="414"/>
      <c r="M218" s="414"/>
      <c r="N218" s="414"/>
      <c r="O218" s="414"/>
      <c r="P218" s="414"/>
      <c r="Q218" s="414"/>
      <c r="R218" s="414"/>
      <c r="S218" s="414"/>
      <c r="T218" s="414"/>
      <c r="U218" s="414"/>
      <c r="V218" s="414"/>
      <c r="W218" s="414"/>
      <c r="X218" s="414"/>
      <c r="Y218" s="414"/>
      <c r="Z218" s="414"/>
      <c r="AA218" s="417"/>
      <c r="AB218" s="417"/>
      <c r="AC218" s="418"/>
      <c r="AD218" s="418"/>
      <c r="AE218" s="418"/>
      <c r="AF218" s="418"/>
      <c r="AG218" s="418"/>
      <c r="AH218" s="418"/>
    </row>
    <row r="219" spans="1:34" ht="32.950000000000003" customHeight="1" x14ac:dyDescent="0.3">
      <c r="A219" s="414"/>
      <c r="B219" s="415"/>
      <c r="C219" s="414"/>
      <c r="D219" s="414"/>
      <c r="E219" s="414"/>
      <c r="F219" s="414"/>
      <c r="G219" s="414"/>
      <c r="H219" s="414"/>
      <c r="I219" s="416"/>
      <c r="J219" s="414"/>
      <c r="K219" s="414"/>
      <c r="L219" s="414"/>
      <c r="M219" s="414"/>
      <c r="N219" s="414"/>
      <c r="O219" s="414"/>
      <c r="P219" s="414"/>
      <c r="Q219" s="414"/>
      <c r="R219" s="414"/>
      <c r="S219" s="414"/>
      <c r="T219" s="414"/>
      <c r="U219" s="414"/>
      <c r="V219" s="414"/>
      <c r="W219" s="414"/>
      <c r="X219" s="414"/>
      <c r="Y219" s="414"/>
      <c r="Z219" s="414"/>
      <c r="AA219" s="417"/>
      <c r="AB219" s="417"/>
      <c r="AC219" s="418"/>
      <c r="AD219" s="418"/>
      <c r="AE219" s="418"/>
      <c r="AF219" s="418"/>
      <c r="AG219" s="418"/>
      <c r="AH219" s="418"/>
    </row>
    <row r="220" spans="1:34" ht="32.950000000000003" customHeight="1" x14ac:dyDescent="0.3">
      <c r="A220" s="414"/>
      <c r="B220" s="415"/>
      <c r="C220" s="414"/>
      <c r="D220" s="414"/>
      <c r="E220" s="414"/>
      <c r="F220" s="414"/>
      <c r="G220" s="414"/>
      <c r="H220" s="414"/>
      <c r="I220" s="416"/>
      <c r="J220" s="414"/>
      <c r="K220" s="414"/>
      <c r="L220" s="414"/>
      <c r="M220" s="414"/>
      <c r="N220" s="414"/>
      <c r="O220" s="414"/>
      <c r="P220" s="414"/>
      <c r="Q220" s="414"/>
      <c r="R220" s="414"/>
      <c r="S220" s="414"/>
      <c r="T220" s="414"/>
      <c r="U220" s="414"/>
      <c r="V220" s="414"/>
      <c r="W220" s="414"/>
      <c r="X220" s="414"/>
      <c r="Y220" s="414"/>
      <c r="Z220" s="414"/>
      <c r="AA220" s="417"/>
      <c r="AB220" s="417"/>
      <c r="AC220" s="418"/>
      <c r="AD220" s="418"/>
      <c r="AE220" s="418"/>
      <c r="AF220" s="418"/>
      <c r="AG220" s="418"/>
      <c r="AH220" s="418"/>
    </row>
    <row r="221" spans="1:34" ht="32.950000000000003" customHeight="1" x14ac:dyDescent="0.3">
      <c r="A221" s="414"/>
      <c r="B221" s="415"/>
      <c r="C221" s="414"/>
      <c r="D221" s="414"/>
      <c r="E221" s="414"/>
      <c r="F221" s="414"/>
      <c r="G221" s="414"/>
      <c r="H221" s="414"/>
      <c r="I221" s="416"/>
      <c r="J221" s="414"/>
      <c r="K221" s="414"/>
      <c r="L221" s="414"/>
      <c r="M221" s="414"/>
      <c r="N221" s="414"/>
      <c r="O221" s="414"/>
      <c r="P221" s="414"/>
      <c r="Q221" s="414"/>
      <c r="R221" s="414"/>
      <c r="S221" s="414"/>
      <c r="T221" s="414"/>
      <c r="U221" s="414"/>
      <c r="V221" s="414"/>
      <c r="W221" s="414"/>
      <c r="X221" s="414"/>
      <c r="Y221" s="414"/>
      <c r="Z221" s="414"/>
      <c r="AA221" s="417"/>
      <c r="AB221" s="417"/>
      <c r="AC221" s="418"/>
      <c r="AD221" s="418"/>
      <c r="AE221" s="418"/>
      <c r="AF221" s="418"/>
      <c r="AG221" s="418"/>
      <c r="AH221" s="418"/>
    </row>
    <row r="222" spans="1:34" ht="32.950000000000003" customHeight="1" x14ac:dyDescent="0.3">
      <c r="A222" s="414"/>
      <c r="B222" s="415"/>
      <c r="C222" s="414"/>
      <c r="D222" s="414"/>
      <c r="E222" s="414"/>
      <c r="F222" s="414"/>
      <c r="G222" s="414"/>
      <c r="H222" s="414"/>
      <c r="I222" s="416"/>
      <c r="J222" s="414"/>
      <c r="K222" s="414"/>
      <c r="L222" s="414"/>
      <c r="M222" s="414"/>
      <c r="N222" s="414"/>
      <c r="O222" s="414"/>
      <c r="P222" s="414"/>
      <c r="Q222" s="414"/>
      <c r="R222" s="414"/>
      <c r="S222" s="414"/>
      <c r="T222" s="414"/>
      <c r="U222" s="414"/>
      <c r="V222" s="414"/>
      <c r="W222" s="414"/>
      <c r="X222" s="414"/>
      <c r="Y222" s="414"/>
      <c r="Z222" s="414"/>
      <c r="AA222" s="417"/>
      <c r="AB222" s="417"/>
      <c r="AC222" s="418"/>
      <c r="AD222" s="418"/>
      <c r="AE222" s="418"/>
      <c r="AF222" s="418"/>
      <c r="AG222" s="418"/>
      <c r="AH222" s="418"/>
    </row>
    <row r="223" spans="1:34" ht="32.950000000000003" customHeight="1" x14ac:dyDescent="0.3">
      <c r="A223" s="414"/>
      <c r="B223" s="415"/>
      <c r="C223" s="414"/>
      <c r="D223" s="414"/>
      <c r="E223" s="414"/>
      <c r="F223" s="414"/>
      <c r="G223" s="414"/>
      <c r="H223" s="414"/>
      <c r="I223" s="416"/>
      <c r="J223" s="414"/>
      <c r="K223" s="414"/>
      <c r="L223" s="414"/>
      <c r="M223" s="414"/>
      <c r="N223" s="414"/>
      <c r="O223" s="414"/>
      <c r="P223" s="414"/>
      <c r="Q223" s="414"/>
      <c r="R223" s="414"/>
      <c r="S223" s="414"/>
      <c r="T223" s="414"/>
      <c r="U223" s="414"/>
      <c r="V223" s="414"/>
      <c r="W223" s="414"/>
      <c r="X223" s="414"/>
      <c r="Y223" s="414"/>
      <c r="Z223" s="414"/>
      <c r="AA223" s="417"/>
      <c r="AB223" s="417"/>
      <c r="AC223" s="418"/>
      <c r="AD223" s="418"/>
      <c r="AE223" s="418"/>
      <c r="AF223" s="418"/>
      <c r="AG223" s="418"/>
      <c r="AH223" s="418"/>
    </row>
    <row r="224" spans="1:34" ht="32.950000000000003" customHeight="1" x14ac:dyDescent="0.3">
      <c r="A224" s="414"/>
      <c r="B224" s="415"/>
      <c r="C224" s="414"/>
      <c r="D224" s="414"/>
      <c r="E224" s="414"/>
      <c r="F224" s="414"/>
      <c r="G224" s="414"/>
      <c r="H224" s="414"/>
      <c r="I224" s="416"/>
      <c r="J224" s="414"/>
      <c r="K224" s="414"/>
      <c r="L224" s="414"/>
      <c r="M224" s="414"/>
      <c r="N224" s="414"/>
      <c r="O224" s="414"/>
      <c r="P224" s="414"/>
      <c r="Q224" s="414"/>
      <c r="R224" s="414"/>
      <c r="S224" s="414"/>
      <c r="T224" s="414"/>
      <c r="U224" s="414"/>
      <c r="V224" s="414"/>
      <c r="W224" s="414"/>
      <c r="X224" s="414"/>
      <c r="Y224" s="414"/>
      <c r="Z224" s="414"/>
      <c r="AA224" s="417"/>
      <c r="AB224" s="417"/>
      <c r="AC224" s="418"/>
      <c r="AD224" s="418"/>
      <c r="AE224" s="418"/>
      <c r="AF224" s="418"/>
      <c r="AG224" s="418"/>
      <c r="AH224" s="418"/>
    </row>
    <row r="225" spans="1:34" ht="32.950000000000003" customHeight="1" x14ac:dyDescent="0.3">
      <c r="A225" s="414"/>
      <c r="B225" s="415"/>
      <c r="C225" s="414"/>
      <c r="D225" s="414"/>
      <c r="E225" s="414"/>
      <c r="F225" s="414"/>
      <c r="G225" s="414"/>
      <c r="H225" s="414"/>
      <c r="I225" s="416"/>
      <c r="J225" s="414"/>
      <c r="K225" s="414"/>
      <c r="L225" s="414"/>
      <c r="M225" s="414"/>
      <c r="N225" s="414"/>
      <c r="O225" s="414"/>
      <c r="P225" s="414"/>
      <c r="Q225" s="414"/>
      <c r="R225" s="414"/>
      <c r="S225" s="414"/>
      <c r="T225" s="414"/>
      <c r="U225" s="414"/>
      <c r="V225" s="414"/>
      <c r="W225" s="414"/>
      <c r="X225" s="414"/>
      <c r="Y225" s="414"/>
      <c r="Z225" s="414"/>
      <c r="AA225" s="417"/>
      <c r="AB225" s="417"/>
      <c r="AC225" s="418"/>
      <c r="AD225" s="418"/>
      <c r="AE225" s="418"/>
      <c r="AF225" s="418"/>
      <c r="AG225" s="418"/>
      <c r="AH225" s="418"/>
    </row>
    <row r="226" spans="1:34" ht="32.950000000000003" customHeight="1" x14ac:dyDescent="0.3">
      <c r="A226" s="414"/>
      <c r="B226" s="415"/>
      <c r="C226" s="414"/>
      <c r="D226" s="414"/>
      <c r="E226" s="414"/>
      <c r="F226" s="414"/>
      <c r="G226" s="414"/>
      <c r="H226" s="414"/>
      <c r="I226" s="416"/>
      <c r="J226" s="414"/>
      <c r="K226" s="414"/>
      <c r="L226" s="414"/>
      <c r="M226" s="414"/>
      <c r="N226" s="414"/>
      <c r="O226" s="414"/>
      <c r="P226" s="414"/>
      <c r="Q226" s="414"/>
      <c r="R226" s="414"/>
      <c r="S226" s="414"/>
      <c r="T226" s="414"/>
      <c r="U226" s="414"/>
      <c r="V226" s="414"/>
      <c r="W226" s="414"/>
      <c r="X226" s="414"/>
      <c r="Y226" s="414"/>
      <c r="Z226" s="414"/>
      <c r="AA226" s="417"/>
      <c r="AB226" s="417"/>
      <c r="AC226" s="418"/>
      <c r="AD226" s="418"/>
      <c r="AE226" s="418"/>
      <c r="AF226" s="418"/>
      <c r="AG226" s="418"/>
      <c r="AH226" s="418"/>
    </row>
    <row r="227" spans="1:34" ht="32.950000000000003" customHeight="1" x14ac:dyDescent="0.3">
      <c r="A227" s="414"/>
      <c r="B227" s="415"/>
      <c r="C227" s="414"/>
      <c r="D227" s="414"/>
      <c r="E227" s="414"/>
      <c r="F227" s="414"/>
      <c r="G227" s="414"/>
      <c r="H227" s="414"/>
      <c r="I227" s="416"/>
      <c r="J227" s="414"/>
      <c r="K227" s="414"/>
      <c r="L227" s="414"/>
      <c r="M227" s="414"/>
      <c r="N227" s="414"/>
      <c r="O227" s="414"/>
      <c r="P227" s="414"/>
      <c r="Q227" s="414"/>
      <c r="R227" s="414"/>
      <c r="S227" s="414"/>
      <c r="T227" s="414"/>
      <c r="U227" s="414"/>
      <c r="V227" s="414"/>
      <c r="W227" s="414"/>
      <c r="X227" s="414"/>
      <c r="Y227" s="414"/>
      <c r="Z227" s="414"/>
      <c r="AA227" s="417"/>
      <c r="AB227" s="417"/>
      <c r="AC227" s="418"/>
      <c r="AD227" s="418"/>
      <c r="AE227" s="418"/>
      <c r="AF227" s="418"/>
      <c r="AG227" s="418"/>
      <c r="AH227" s="418"/>
    </row>
    <row r="228" spans="1:34" ht="32.950000000000003" customHeight="1" x14ac:dyDescent="0.3">
      <c r="A228" s="414"/>
      <c r="B228" s="415"/>
      <c r="C228" s="414"/>
      <c r="D228" s="414"/>
      <c r="E228" s="414"/>
      <c r="F228" s="414"/>
      <c r="G228" s="414"/>
      <c r="H228" s="414"/>
      <c r="I228" s="416"/>
      <c r="J228" s="414"/>
      <c r="K228" s="414"/>
      <c r="L228" s="414"/>
      <c r="M228" s="414"/>
      <c r="N228" s="414"/>
      <c r="O228" s="414"/>
      <c r="P228" s="414"/>
      <c r="Q228" s="414"/>
      <c r="R228" s="414"/>
      <c r="S228" s="414"/>
      <c r="T228" s="414"/>
      <c r="U228" s="414"/>
      <c r="V228" s="414"/>
      <c r="W228" s="414"/>
      <c r="X228" s="414"/>
      <c r="Y228" s="414"/>
      <c r="Z228" s="414"/>
      <c r="AA228" s="417"/>
      <c r="AB228" s="417"/>
      <c r="AC228" s="418"/>
      <c r="AD228" s="418"/>
      <c r="AE228" s="418"/>
      <c r="AF228" s="418"/>
      <c r="AG228" s="418"/>
      <c r="AH228" s="418"/>
    </row>
    <row r="229" spans="1:34" ht="32.950000000000003" customHeight="1" x14ac:dyDescent="0.3">
      <c r="A229" s="414"/>
      <c r="B229" s="415"/>
      <c r="C229" s="414"/>
      <c r="D229" s="414"/>
      <c r="E229" s="414"/>
      <c r="F229" s="414"/>
      <c r="G229" s="414"/>
      <c r="H229" s="414"/>
      <c r="I229" s="416"/>
      <c r="J229" s="414"/>
      <c r="K229" s="414"/>
      <c r="L229" s="414"/>
      <c r="M229" s="414"/>
      <c r="N229" s="414"/>
      <c r="O229" s="414"/>
      <c r="P229" s="414"/>
      <c r="Q229" s="414"/>
      <c r="R229" s="414"/>
      <c r="S229" s="414"/>
      <c r="T229" s="414"/>
      <c r="U229" s="414"/>
      <c r="V229" s="414"/>
      <c r="W229" s="414"/>
      <c r="X229" s="414"/>
      <c r="Y229" s="414"/>
      <c r="Z229" s="414"/>
      <c r="AA229" s="417"/>
      <c r="AB229" s="417"/>
      <c r="AC229" s="418"/>
      <c r="AD229" s="418"/>
      <c r="AE229" s="418"/>
      <c r="AF229" s="418"/>
      <c r="AG229" s="418"/>
      <c r="AH229" s="418"/>
    </row>
    <row r="230" spans="1:34" ht="32.950000000000003" customHeight="1" x14ac:dyDescent="0.3">
      <c r="A230" s="414"/>
      <c r="B230" s="415"/>
      <c r="C230" s="414"/>
      <c r="D230" s="414"/>
      <c r="E230" s="414"/>
      <c r="F230" s="414"/>
      <c r="G230" s="414"/>
      <c r="H230" s="414"/>
      <c r="I230" s="416"/>
      <c r="J230" s="414"/>
      <c r="K230" s="414"/>
      <c r="L230" s="414"/>
      <c r="M230" s="414"/>
      <c r="N230" s="414"/>
      <c r="O230" s="414"/>
      <c r="P230" s="414"/>
      <c r="Q230" s="414"/>
      <c r="R230" s="414"/>
      <c r="S230" s="414"/>
      <c r="T230" s="414"/>
      <c r="U230" s="414"/>
      <c r="V230" s="414"/>
      <c r="W230" s="414"/>
      <c r="X230" s="414"/>
      <c r="Y230" s="414"/>
      <c r="Z230" s="414"/>
      <c r="AA230" s="417"/>
      <c r="AB230" s="417"/>
      <c r="AC230" s="418"/>
      <c r="AD230" s="418"/>
      <c r="AE230" s="418"/>
      <c r="AF230" s="418"/>
      <c r="AG230" s="418"/>
      <c r="AH230" s="418"/>
    </row>
    <row r="231" spans="1:34" ht="32.950000000000003" customHeight="1" x14ac:dyDescent="0.3">
      <c r="A231" s="414"/>
      <c r="B231" s="415"/>
      <c r="C231" s="414"/>
      <c r="D231" s="414"/>
      <c r="E231" s="414"/>
      <c r="F231" s="414"/>
      <c r="G231" s="414"/>
      <c r="H231" s="414"/>
      <c r="I231" s="416"/>
      <c r="J231" s="414"/>
      <c r="K231" s="414"/>
      <c r="L231" s="414"/>
      <c r="M231" s="414"/>
      <c r="N231" s="414"/>
      <c r="O231" s="414"/>
      <c r="P231" s="414"/>
      <c r="Q231" s="414"/>
      <c r="R231" s="414"/>
      <c r="S231" s="414"/>
      <c r="T231" s="414"/>
      <c r="U231" s="414"/>
      <c r="V231" s="414"/>
      <c r="W231" s="414"/>
      <c r="X231" s="414"/>
      <c r="Y231" s="414"/>
      <c r="Z231" s="414"/>
      <c r="AA231" s="417"/>
      <c r="AB231" s="417"/>
      <c r="AC231" s="418"/>
      <c r="AD231" s="418"/>
      <c r="AE231" s="418"/>
      <c r="AF231" s="418"/>
      <c r="AG231" s="418"/>
      <c r="AH231" s="418"/>
    </row>
    <row r="232" spans="1:34" ht="32.950000000000003" customHeight="1" x14ac:dyDescent="0.3">
      <c r="A232" s="414"/>
      <c r="B232" s="415"/>
      <c r="C232" s="414"/>
      <c r="D232" s="414"/>
      <c r="E232" s="414"/>
      <c r="F232" s="414"/>
      <c r="G232" s="414"/>
      <c r="H232" s="414"/>
      <c r="I232" s="416"/>
      <c r="J232" s="414"/>
      <c r="K232" s="414"/>
      <c r="L232" s="414"/>
      <c r="M232" s="414"/>
      <c r="N232" s="414"/>
      <c r="O232" s="414"/>
      <c r="P232" s="414"/>
      <c r="Q232" s="414"/>
      <c r="R232" s="414"/>
      <c r="S232" s="414"/>
      <c r="T232" s="414"/>
      <c r="U232" s="414"/>
      <c r="V232" s="414"/>
      <c r="W232" s="414"/>
      <c r="X232" s="414"/>
      <c r="Y232" s="414"/>
      <c r="Z232" s="414"/>
      <c r="AA232" s="417"/>
      <c r="AB232" s="417"/>
      <c r="AC232" s="418"/>
      <c r="AD232" s="418"/>
      <c r="AE232" s="418"/>
      <c r="AF232" s="418"/>
      <c r="AG232" s="418"/>
      <c r="AH232" s="418"/>
    </row>
    <row r="233" spans="1:34" ht="32.950000000000003" customHeight="1" x14ac:dyDescent="0.3">
      <c r="A233" s="414"/>
      <c r="B233" s="415"/>
      <c r="C233" s="414"/>
      <c r="D233" s="414"/>
      <c r="E233" s="414"/>
      <c r="F233" s="414"/>
      <c r="G233" s="414"/>
      <c r="H233" s="414"/>
      <c r="I233" s="416"/>
      <c r="J233" s="414"/>
      <c r="K233" s="414"/>
      <c r="L233" s="414"/>
      <c r="M233" s="414"/>
      <c r="N233" s="414"/>
      <c r="O233" s="414"/>
      <c r="P233" s="414"/>
      <c r="Q233" s="414"/>
      <c r="R233" s="414"/>
      <c r="S233" s="414"/>
      <c r="T233" s="414"/>
      <c r="U233" s="414"/>
      <c r="V233" s="414"/>
      <c r="W233" s="414"/>
      <c r="X233" s="414"/>
      <c r="Y233" s="414"/>
      <c r="Z233" s="414"/>
      <c r="AA233" s="417"/>
      <c r="AB233" s="417"/>
      <c r="AC233" s="418"/>
      <c r="AD233" s="418"/>
      <c r="AE233" s="418"/>
      <c r="AF233" s="418"/>
      <c r="AG233" s="418"/>
      <c r="AH233" s="418"/>
    </row>
    <row r="234" spans="1:34" ht="32.950000000000003" customHeight="1" x14ac:dyDescent="0.3">
      <c r="A234" s="414"/>
      <c r="B234" s="415"/>
      <c r="C234" s="414"/>
      <c r="D234" s="414"/>
      <c r="E234" s="414"/>
      <c r="F234" s="414"/>
      <c r="G234" s="414"/>
      <c r="H234" s="414"/>
      <c r="I234" s="416"/>
      <c r="J234" s="414"/>
      <c r="K234" s="414"/>
      <c r="L234" s="414"/>
      <c r="M234" s="414"/>
      <c r="N234" s="414"/>
      <c r="O234" s="414"/>
      <c r="P234" s="414"/>
      <c r="Q234" s="414"/>
      <c r="R234" s="414"/>
      <c r="S234" s="414"/>
      <c r="T234" s="414"/>
      <c r="U234" s="414"/>
      <c r="V234" s="414"/>
      <c r="W234" s="414"/>
      <c r="X234" s="414"/>
      <c r="Y234" s="414"/>
      <c r="Z234" s="414"/>
      <c r="AA234" s="417"/>
      <c r="AB234" s="417"/>
      <c r="AC234" s="418"/>
      <c r="AD234" s="418"/>
      <c r="AE234" s="418"/>
      <c r="AF234" s="418"/>
      <c r="AG234" s="418"/>
      <c r="AH234" s="418"/>
    </row>
    <row r="235" spans="1:34" ht="32.950000000000003" customHeight="1" x14ac:dyDescent="0.3">
      <c r="A235" s="414"/>
      <c r="B235" s="415"/>
      <c r="C235" s="414"/>
      <c r="D235" s="414"/>
      <c r="E235" s="414"/>
      <c r="F235" s="414"/>
      <c r="G235" s="414"/>
      <c r="H235" s="414"/>
      <c r="I235" s="416"/>
      <c r="J235" s="414"/>
      <c r="K235" s="414"/>
      <c r="L235" s="414"/>
      <c r="M235" s="414"/>
      <c r="N235" s="414"/>
      <c r="O235" s="414"/>
      <c r="P235" s="414"/>
      <c r="Q235" s="414"/>
      <c r="R235" s="414"/>
      <c r="S235" s="414"/>
      <c r="T235" s="414"/>
      <c r="U235" s="414"/>
      <c r="V235" s="414"/>
      <c r="W235" s="414"/>
      <c r="X235" s="414"/>
      <c r="Y235" s="414"/>
      <c r="Z235" s="414"/>
      <c r="AA235" s="417"/>
      <c r="AB235" s="417"/>
      <c r="AC235" s="418"/>
      <c r="AD235" s="418"/>
      <c r="AE235" s="418"/>
      <c r="AF235" s="418"/>
      <c r="AG235" s="418"/>
      <c r="AH235" s="418"/>
    </row>
    <row r="236" spans="1:34" ht="32.950000000000003" customHeight="1" x14ac:dyDescent="0.3">
      <c r="A236" s="414"/>
      <c r="B236" s="415"/>
      <c r="C236" s="414"/>
      <c r="D236" s="414"/>
      <c r="E236" s="414"/>
      <c r="F236" s="414"/>
      <c r="G236" s="414"/>
      <c r="H236" s="414"/>
      <c r="I236" s="416"/>
      <c r="J236" s="414"/>
      <c r="K236" s="414"/>
      <c r="L236" s="414"/>
      <c r="M236" s="414"/>
      <c r="N236" s="414"/>
      <c r="O236" s="414"/>
      <c r="P236" s="414"/>
      <c r="Q236" s="414"/>
      <c r="R236" s="414"/>
      <c r="S236" s="414"/>
      <c r="T236" s="414"/>
      <c r="U236" s="414"/>
      <c r="V236" s="414"/>
      <c r="W236" s="414"/>
      <c r="X236" s="414"/>
      <c r="Y236" s="414"/>
      <c r="Z236" s="414"/>
      <c r="AA236" s="417"/>
      <c r="AB236" s="417"/>
      <c r="AC236" s="418"/>
      <c r="AD236" s="418"/>
      <c r="AE236" s="418"/>
      <c r="AF236" s="418"/>
      <c r="AG236" s="418"/>
      <c r="AH236" s="418"/>
    </row>
    <row r="237" spans="1:34" ht="32.950000000000003" customHeight="1" x14ac:dyDescent="0.3">
      <c r="A237" s="414"/>
      <c r="B237" s="415"/>
      <c r="C237" s="414"/>
      <c r="D237" s="414"/>
      <c r="E237" s="414"/>
      <c r="F237" s="414"/>
      <c r="G237" s="414"/>
      <c r="H237" s="414"/>
      <c r="I237" s="416"/>
      <c r="J237" s="414"/>
      <c r="K237" s="414"/>
      <c r="L237" s="414"/>
      <c r="M237" s="414"/>
      <c r="N237" s="414"/>
      <c r="O237" s="414"/>
      <c r="P237" s="414"/>
      <c r="Q237" s="414"/>
      <c r="R237" s="414"/>
      <c r="S237" s="414"/>
      <c r="T237" s="414"/>
      <c r="U237" s="414"/>
      <c r="V237" s="414"/>
      <c r="W237" s="414"/>
      <c r="X237" s="414"/>
      <c r="Y237" s="414"/>
      <c r="Z237" s="414"/>
      <c r="AA237" s="417"/>
      <c r="AB237" s="417"/>
      <c r="AC237" s="418"/>
      <c r="AD237" s="418"/>
      <c r="AE237" s="418"/>
      <c r="AF237" s="418"/>
      <c r="AG237" s="418"/>
      <c r="AH237" s="418"/>
    </row>
    <row r="238" spans="1:34" ht="32.950000000000003" customHeight="1" x14ac:dyDescent="0.3">
      <c r="A238" s="414"/>
      <c r="B238" s="415"/>
      <c r="C238" s="414"/>
      <c r="D238" s="414"/>
      <c r="E238" s="414"/>
      <c r="F238" s="414"/>
      <c r="G238" s="414"/>
      <c r="H238" s="414"/>
      <c r="I238" s="416"/>
      <c r="J238" s="414"/>
      <c r="K238" s="414"/>
      <c r="L238" s="414"/>
      <c r="M238" s="414"/>
      <c r="N238" s="414"/>
      <c r="O238" s="414"/>
      <c r="P238" s="414"/>
      <c r="Q238" s="414"/>
      <c r="R238" s="414"/>
      <c r="S238" s="414"/>
      <c r="T238" s="414"/>
      <c r="U238" s="414"/>
      <c r="V238" s="414"/>
      <c r="W238" s="414"/>
      <c r="X238" s="414"/>
      <c r="Y238" s="414"/>
      <c r="Z238" s="414"/>
      <c r="AA238" s="417"/>
      <c r="AB238" s="417"/>
      <c r="AC238" s="418"/>
      <c r="AD238" s="418"/>
      <c r="AE238" s="418"/>
      <c r="AF238" s="418"/>
      <c r="AG238" s="418"/>
      <c r="AH238" s="418"/>
    </row>
    <row r="239" spans="1:34" ht="32.950000000000003" customHeight="1" x14ac:dyDescent="0.3">
      <c r="A239" s="414"/>
      <c r="B239" s="415"/>
      <c r="C239" s="414"/>
      <c r="D239" s="414"/>
      <c r="E239" s="414"/>
      <c r="F239" s="414"/>
      <c r="G239" s="414"/>
      <c r="H239" s="414"/>
      <c r="I239" s="416"/>
      <c r="J239" s="414"/>
      <c r="K239" s="414"/>
      <c r="L239" s="414"/>
      <c r="M239" s="414"/>
      <c r="N239" s="414"/>
      <c r="O239" s="414"/>
      <c r="P239" s="414"/>
      <c r="Q239" s="414"/>
      <c r="R239" s="414"/>
      <c r="S239" s="414"/>
      <c r="T239" s="414"/>
      <c r="U239" s="414"/>
      <c r="V239" s="414"/>
      <c r="W239" s="414"/>
      <c r="X239" s="414"/>
      <c r="Y239" s="414"/>
      <c r="Z239" s="414"/>
      <c r="AA239" s="417"/>
      <c r="AB239" s="417"/>
      <c r="AC239" s="418"/>
      <c r="AD239" s="418"/>
      <c r="AE239" s="418"/>
      <c r="AF239" s="418"/>
      <c r="AG239" s="418"/>
      <c r="AH239" s="418"/>
    </row>
    <row r="240" spans="1:34" ht="32.950000000000003" customHeight="1" x14ac:dyDescent="0.3">
      <c r="A240" s="414"/>
      <c r="B240" s="415"/>
      <c r="C240" s="414"/>
      <c r="D240" s="414"/>
      <c r="E240" s="414"/>
      <c r="F240" s="414"/>
      <c r="G240" s="414"/>
      <c r="H240" s="414"/>
      <c r="I240" s="416"/>
      <c r="J240" s="414"/>
      <c r="K240" s="414"/>
      <c r="L240" s="414"/>
      <c r="M240" s="414"/>
      <c r="N240" s="414"/>
      <c r="O240" s="414"/>
      <c r="P240" s="414"/>
      <c r="Q240" s="414"/>
      <c r="R240" s="414"/>
      <c r="S240" s="414"/>
      <c r="T240" s="414"/>
      <c r="U240" s="414"/>
      <c r="V240" s="414"/>
      <c r="W240" s="414"/>
      <c r="X240" s="414"/>
      <c r="Y240" s="414"/>
      <c r="Z240" s="414"/>
      <c r="AA240" s="417"/>
      <c r="AB240" s="417"/>
      <c r="AC240" s="418"/>
      <c r="AD240" s="418"/>
      <c r="AE240" s="418"/>
      <c r="AF240" s="418"/>
      <c r="AG240" s="418"/>
      <c r="AH240" s="418"/>
    </row>
    <row r="241" spans="1:34" ht="32.950000000000003" customHeight="1" x14ac:dyDescent="0.3">
      <c r="A241" s="414"/>
      <c r="B241" s="415"/>
      <c r="C241" s="414"/>
      <c r="D241" s="414"/>
      <c r="E241" s="414"/>
      <c r="F241" s="414"/>
      <c r="G241" s="414"/>
      <c r="H241" s="414"/>
      <c r="I241" s="416"/>
      <c r="J241" s="414"/>
      <c r="K241" s="414"/>
      <c r="L241" s="414"/>
      <c r="M241" s="414"/>
      <c r="N241" s="414"/>
      <c r="O241" s="414"/>
      <c r="P241" s="414"/>
      <c r="Q241" s="414"/>
      <c r="R241" s="414"/>
      <c r="S241" s="414"/>
      <c r="T241" s="414"/>
      <c r="U241" s="414"/>
      <c r="V241" s="414"/>
      <c r="W241" s="414"/>
      <c r="X241" s="414"/>
      <c r="Y241" s="414"/>
      <c r="Z241" s="414"/>
      <c r="AA241" s="417"/>
      <c r="AB241" s="417"/>
      <c r="AC241" s="418"/>
      <c r="AD241" s="418"/>
      <c r="AE241" s="418"/>
      <c r="AF241" s="418"/>
      <c r="AG241" s="418"/>
      <c r="AH241" s="418"/>
    </row>
    <row r="242" spans="1:34" ht="32.950000000000003" customHeight="1" x14ac:dyDescent="0.3">
      <c r="A242" s="414"/>
      <c r="B242" s="415"/>
      <c r="C242" s="414"/>
      <c r="D242" s="414"/>
      <c r="E242" s="414"/>
      <c r="F242" s="414"/>
      <c r="G242" s="414"/>
      <c r="H242" s="414"/>
      <c r="I242" s="416"/>
      <c r="J242" s="414"/>
      <c r="K242" s="414"/>
      <c r="L242" s="414"/>
      <c r="M242" s="414"/>
      <c r="N242" s="414"/>
      <c r="O242" s="414"/>
      <c r="P242" s="414"/>
      <c r="Q242" s="414"/>
      <c r="R242" s="414"/>
      <c r="S242" s="414"/>
      <c r="T242" s="414"/>
      <c r="U242" s="414"/>
      <c r="V242" s="414"/>
      <c r="W242" s="414"/>
      <c r="X242" s="414"/>
      <c r="Y242" s="414"/>
      <c r="Z242" s="414"/>
      <c r="AA242" s="417"/>
      <c r="AB242" s="417"/>
      <c r="AC242" s="418"/>
      <c r="AD242" s="418"/>
      <c r="AE242" s="418"/>
      <c r="AF242" s="418"/>
      <c r="AG242" s="418"/>
      <c r="AH242" s="418"/>
    </row>
    <row r="243" spans="1:34" ht="32.950000000000003" customHeight="1" x14ac:dyDescent="0.3">
      <c r="A243" s="414"/>
      <c r="B243" s="415"/>
      <c r="C243" s="414"/>
      <c r="D243" s="414"/>
      <c r="E243" s="414"/>
      <c r="F243" s="414"/>
      <c r="G243" s="414"/>
      <c r="H243" s="414"/>
      <c r="I243" s="416"/>
      <c r="J243" s="414"/>
      <c r="K243" s="414"/>
      <c r="L243" s="414"/>
      <c r="M243" s="414"/>
      <c r="N243" s="414"/>
      <c r="O243" s="414"/>
      <c r="P243" s="414"/>
      <c r="Q243" s="414"/>
      <c r="R243" s="414"/>
      <c r="S243" s="414"/>
      <c r="T243" s="414"/>
      <c r="U243" s="414"/>
      <c r="V243" s="414"/>
      <c r="W243" s="414"/>
      <c r="X243" s="414"/>
      <c r="Y243" s="414"/>
      <c r="Z243" s="414"/>
      <c r="AA243" s="417"/>
      <c r="AB243" s="417"/>
      <c r="AC243" s="418"/>
      <c r="AD243" s="418"/>
      <c r="AE243" s="418"/>
      <c r="AF243" s="418"/>
      <c r="AG243" s="418"/>
      <c r="AH243" s="418"/>
    </row>
    <row r="244" spans="1:34" ht="32.950000000000003" customHeight="1" x14ac:dyDescent="0.3">
      <c r="A244" s="414"/>
      <c r="B244" s="415"/>
      <c r="C244" s="414"/>
      <c r="D244" s="414"/>
      <c r="E244" s="414"/>
      <c r="F244" s="414"/>
      <c r="G244" s="414"/>
      <c r="H244" s="414"/>
      <c r="I244" s="416"/>
      <c r="J244" s="414"/>
      <c r="K244" s="414"/>
      <c r="L244" s="414"/>
      <c r="M244" s="414"/>
      <c r="N244" s="414"/>
      <c r="O244" s="414"/>
      <c r="P244" s="414"/>
      <c r="Q244" s="414"/>
      <c r="R244" s="414"/>
      <c r="S244" s="414"/>
      <c r="T244" s="414"/>
      <c r="U244" s="414"/>
      <c r="V244" s="414"/>
      <c r="W244" s="414"/>
      <c r="X244" s="414"/>
      <c r="Y244" s="414"/>
      <c r="Z244" s="414"/>
      <c r="AA244" s="417"/>
      <c r="AB244" s="417"/>
      <c r="AC244" s="418"/>
      <c r="AD244" s="418"/>
      <c r="AE244" s="418"/>
      <c r="AF244" s="418"/>
      <c r="AG244" s="418"/>
      <c r="AH244" s="418"/>
    </row>
    <row r="245" spans="1:34" ht="32.950000000000003" customHeight="1" x14ac:dyDescent="0.3">
      <c r="A245" s="414"/>
      <c r="B245" s="415"/>
      <c r="C245" s="414"/>
      <c r="D245" s="414"/>
      <c r="E245" s="414"/>
      <c r="F245" s="414"/>
      <c r="G245" s="414"/>
      <c r="H245" s="414"/>
      <c r="I245" s="416"/>
      <c r="J245" s="414"/>
      <c r="K245" s="414"/>
      <c r="L245" s="414"/>
      <c r="M245" s="414"/>
      <c r="N245" s="414"/>
      <c r="O245" s="414"/>
      <c r="P245" s="414"/>
      <c r="Q245" s="414"/>
      <c r="R245" s="414"/>
      <c r="S245" s="414"/>
      <c r="T245" s="414"/>
      <c r="U245" s="414"/>
      <c r="V245" s="414"/>
      <c r="W245" s="414"/>
      <c r="X245" s="414"/>
      <c r="Y245" s="414"/>
      <c r="Z245" s="414"/>
      <c r="AA245" s="417"/>
      <c r="AB245" s="417"/>
      <c r="AC245" s="418"/>
      <c r="AD245" s="418"/>
      <c r="AE245" s="418"/>
      <c r="AF245" s="418"/>
      <c r="AG245" s="418"/>
      <c r="AH245" s="418"/>
    </row>
    <row r="246" spans="1:34" ht="32.950000000000003" customHeight="1" x14ac:dyDescent="0.3">
      <c r="A246" s="414"/>
      <c r="B246" s="415"/>
      <c r="C246" s="414"/>
      <c r="D246" s="414"/>
      <c r="E246" s="414"/>
      <c r="F246" s="414"/>
      <c r="G246" s="414"/>
      <c r="H246" s="414"/>
      <c r="I246" s="416"/>
      <c r="J246" s="414"/>
      <c r="K246" s="414"/>
      <c r="L246" s="414"/>
      <c r="M246" s="414"/>
      <c r="N246" s="414"/>
      <c r="O246" s="414"/>
      <c r="P246" s="414"/>
      <c r="Q246" s="414"/>
      <c r="R246" s="414"/>
      <c r="S246" s="414"/>
      <c r="T246" s="414"/>
      <c r="U246" s="414"/>
      <c r="V246" s="414"/>
      <c r="W246" s="414"/>
      <c r="X246" s="414"/>
      <c r="Y246" s="414"/>
      <c r="Z246" s="414"/>
      <c r="AA246" s="417"/>
      <c r="AB246" s="417"/>
      <c r="AC246" s="418"/>
      <c r="AD246" s="418"/>
      <c r="AE246" s="418"/>
      <c r="AF246" s="418"/>
      <c r="AG246" s="418"/>
      <c r="AH246" s="418"/>
    </row>
    <row r="247" spans="1:34" ht="32.950000000000003" customHeight="1" x14ac:dyDescent="0.3">
      <c r="A247" s="414"/>
      <c r="B247" s="415"/>
      <c r="C247" s="414"/>
      <c r="D247" s="414"/>
      <c r="E247" s="414"/>
      <c r="F247" s="414"/>
      <c r="G247" s="414"/>
      <c r="H247" s="414"/>
      <c r="I247" s="416"/>
      <c r="J247" s="414"/>
      <c r="K247" s="414"/>
      <c r="L247" s="414"/>
      <c r="M247" s="414"/>
      <c r="N247" s="414"/>
      <c r="O247" s="414"/>
      <c r="P247" s="414"/>
      <c r="Q247" s="414"/>
      <c r="R247" s="414"/>
      <c r="S247" s="414"/>
      <c r="T247" s="414"/>
      <c r="U247" s="414"/>
      <c r="V247" s="414"/>
      <c r="W247" s="414"/>
      <c r="X247" s="414"/>
      <c r="Y247" s="414"/>
      <c r="Z247" s="414"/>
      <c r="AA247" s="417"/>
      <c r="AB247" s="417"/>
      <c r="AC247" s="418"/>
      <c r="AD247" s="418"/>
      <c r="AE247" s="418"/>
      <c r="AF247" s="418"/>
      <c r="AG247" s="418"/>
      <c r="AH247" s="418"/>
    </row>
    <row r="248" spans="1:34" ht="32.950000000000003" customHeight="1" x14ac:dyDescent="0.3">
      <c r="A248" s="414"/>
      <c r="B248" s="415"/>
      <c r="C248" s="414"/>
      <c r="D248" s="414"/>
      <c r="E248" s="414"/>
      <c r="F248" s="414"/>
      <c r="G248" s="414"/>
      <c r="H248" s="414"/>
      <c r="I248" s="416"/>
      <c r="J248" s="414"/>
      <c r="K248" s="414"/>
      <c r="L248" s="414"/>
      <c r="M248" s="414"/>
      <c r="N248" s="414"/>
      <c r="O248" s="414"/>
      <c r="P248" s="414"/>
      <c r="Q248" s="414"/>
      <c r="R248" s="414"/>
      <c r="S248" s="414"/>
      <c r="T248" s="414"/>
      <c r="U248" s="414"/>
      <c r="V248" s="414"/>
      <c r="W248" s="414"/>
      <c r="X248" s="414"/>
      <c r="Y248" s="414"/>
      <c r="Z248" s="414"/>
      <c r="AA248" s="417"/>
      <c r="AB248" s="417"/>
      <c r="AC248" s="418"/>
      <c r="AD248" s="418"/>
      <c r="AE248" s="418"/>
      <c r="AF248" s="418"/>
      <c r="AG248" s="418"/>
      <c r="AH248" s="418"/>
    </row>
    <row r="249" spans="1:34" ht="32.950000000000003" customHeight="1" x14ac:dyDescent="0.3">
      <c r="A249" s="414"/>
      <c r="B249" s="415"/>
      <c r="C249" s="414"/>
      <c r="D249" s="414"/>
      <c r="E249" s="414"/>
      <c r="F249" s="414"/>
      <c r="G249" s="414"/>
      <c r="H249" s="414"/>
      <c r="I249" s="416"/>
      <c r="J249" s="414"/>
      <c r="K249" s="414"/>
      <c r="L249" s="414"/>
      <c r="M249" s="414"/>
      <c r="N249" s="414"/>
      <c r="O249" s="414"/>
      <c r="P249" s="414"/>
      <c r="Q249" s="414"/>
      <c r="R249" s="414"/>
      <c r="S249" s="414"/>
      <c r="T249" s="414"/>
      <c r="U249" s="414"/>
      <c r="V249" s="414"/>
      <c r="W249" s="414"/>
      <c r="X249" s="414"/>
      <c r="Y249" s="414"/>
      <c r="Z249" s="414"/>
      <c r="AA249" s="417"/>
      <c r="AB249" s="417"/>
      <c r="AC249" s="418"/>
      <c r="AD249" s="418"/>
      <c r="AE249" s="418"/>
      <c r="AF249" s="418"/>
      <c r="AG249" s="418"/>
      <c r="AH249" s="418"/>
    </row>
    <row r="250" spans="1:34" ht="32.950000000000003" customHeight="1" x14ac:dyDescent="0.3">
      <c r="A250" s="414"/>
      <c r="B250" s="415"/>
      <c r="C250" s="414"/>
      <c r="D250" s="414"/>
      <c r="E250" s="414"/>
      <c r="F250" s="414"/>
      <c r="G250" s="414"/>
      <c r="H250" s="414"/>
      <c r="I250" s="416"/>
      <c r="J250" s="414"/>
      <c r="K250" s="414"/>
      <c r="L250" s="414"/>
      <c r="M250" s="414"/>
      <c r="N250" s="414"/>
      <c r="O250" s="414"/>
      <c r="P250" s="414"/>
      <c r="Q250" s="414"/>
      <c r="R250" s="414"/>
      <c r="S250" s="414"/>
      <c r="T250" s="414"/>
      <c r="U250" s="414"/>
      <c r="V250" s="414"/>
      <c r="W250" s="414"/>
      <c r="X250" s="414"/>
      <c r="Y250" s="414"/>
      <c r="Z250" s="414"/>
      <c r="AA250" s="417"/>
      <c r="AB250" s="417"/>
      <c r="AC250" s="418"/>
      <c r="AD250" s="418"/>
      <c r="AE250" s="418"/>
      <c r="AF250" s="418"/>
      <c r="AG250" s="418"/>
      <c r="AH250" s="418"/>
    </row>
    <row r="251" spans="1:34" ht="32.950000000000003" customHeight="1" x14ac:dyDescent="0.3">
      <c r="A251" s="414"/>
      <c r="B251" s="415"/>
      <c r="C251" s="414"/>
      <c r="D251" s="414"/>
      <c r="E251" s="414"/>
      <c r="F251" s="414"/>
      <c r="G251" s="414"/>
      <c r="H251" s="414"/>
      <c r="I251" s="416"/>
      <c r="J251" s="414"/>
      <c r="K251" s="414"/>
      <c r="L251" s="414"/>
      <c r="M251" s="414"/>
      <c r="N251" s="414"/>
      <c r="O251" s="414"/>
      <c r="P251" s="414"/>
      <c r="Q251" s="414"/>
      <c r="R251" s="414"/>
      <c r="S251" s="414"/>
      <c r="T251" s="414"/>
      <c r="U251" s="414"/>
      <c r="V251" s="414"/>
      <c r="W251" s="414"/>
      <c r="X251" s="414"/>
      <c r="Y251" s="414"/>
      <c r="Z251" s="414"/>
      <c r="AA251" s="417"/>
      <c r="AB251" s="417"/>
      <c r="AC251" s="418"/>
      <c r="AD251" s="418"/>
      <c r="AE251" s="418"/>
      <c r="AF251" s="418"/>
      <c r="AG251" s="418"/>
      <c r="AH251" s="418"/>
    </row>
    <row r="252" spans="1:34" ht="32.950000000000003" customHeight="1" x14ac:dyDescent="0.3">
      <c r="A252" s="414"/>
      <c r="B252" s="415"/>
      <c r="C252" s="414"/>
      <c r="D252" s="414"/>
      <c r="E252" s="414"/>
      <c r="F252" s="414"/>
      <c r="G252" s="414"/>
      <c r="H252" s="414"/>
      <c r="I252" s="416"/>
      <c r="J252" s="414"/>
      <c r="K252" s="414"/>
      <c r="L252" s="414"/>
      <c r="M252" s="414"/>
      <c r="N252" s="414"/>
      <c r="O252" s="414"/>
      <c r="P252" s="414"/>
      <c r="Q252" s="414"/>
      <c r="R252" s="414"/>
      <c r="S252" s="414"/>
      <c r="T252" s="414"/>
      <c r="U252" s="414"/>
      <c r="V252" s="414"/>
      <c r="W252" s="414"/>
      <c r="X252" s="414"/>
      <c r="Y252" s="414"/>
      <c r="Z252" s="414"/>
      <c r="AA252" s="417"/>
      <c r="AB252" s="417"/>
      <c r="AC252" s="418"/>
      <c r="AD252" s="418"/>
      <c r="AE252" s="418"/>
      <c r="AF252" s="418"/>
      <c r="AG252" s="418"/>
      <c r="AH252" s="418"/>
    </row>
    <row r="253" spans="1:34" ht="32.950000000000003" customHeight="1" x14ac:dyDescent="0.3">
      <c r="A253" s="414"/>
      <c r="B253" s="415"/>
      <c r="C253" s="414"/>
      <c r="D253" s="414"/>
      <c r="E253" s="414"/>
      <c r="F253" s="414"/>
      <c r="G253" s="414"/>
      <c r="H253" s="414"/>
      <c r="I253" s="416"/>
      <c r="J253" s="414"/>
      <c r="K253" s="414"/>
      <c r="L253" s="414"/>
      <c r="M253" s="414"/>
      <c r="N253" s="414"/>
      <c r="O253" s="414"/>
      <c r="P253" s="414"/>
      <c r="Q253" s="414"/>
      <c r="R253" s="414"/>
      <c r="S253" s="414"/>
      <c r="T253" s="414"/>
      <c r="U253" s="414"/>
      <c r="V253" s="414"/>
      <c r="W253" s="414"/>
      <c r="X253" s="414"/>
      <c r="Y253" s="414"/>
      <c r="Z253" s="414"/>
      <c r="AA253" s="417"/>
      <c r="AB253" s="417"/>
      <c r="AC253" s="418"/>
      <c r="AD253" s="418"/>
      <c r="AE253" s="418"/>
      <c r="AF253" s="418"/>
      <c r="AG253" s="418"/>
      <c r="AH253" s="418"/>
    </row>
    <row r="254" spans="1:34" ht="32.950000000000003" customHeight="1" x14ac:dyDescent="0.3">
      <c r="A254" s="414"/>
      <c r="B254" s="415"/>
      <c r="C254" s="414"/>
      <c r="D254" s="414"/>
      <c r="E254" s="414"/>
      <c r="F254" s="414"/>
      <c r="G254" s="414"/>
      <c r="H254" s="414"/>
      <c r="I254" s="416"/>
      <c r="J254" s="414"/>
      <c r="K254" s="414"/>
      <c r="L254" s="414"/>
      <c r="M254" s="414"/>
      <c r="N254" s="414"/>
      <c r="O254" s="414"/>
      <c r="P254" s="414"/>
      <c r="Q254" s="414"/>
      <c r="R254" s="414"/>
      <c r="S254" s="414"/>
      <c r="T254" s="414"/>
      <c r="U254" s="414"/>
      <c r="V254" s="414"/>
      <c r="W254" s="414"/>
      <c r="X254" s="414"/>
      <c r="Y254" s="414"/>
      <c r="Z254" s="414"/>
      <c r="AA254" s="417"/>
      <c r="AB254" s="417"/>
      <c r="AC254" s="418"/>
      <c r="AD254" s="418"/>
      <c r="AE254" s="418"/>
      <c r="AF254" s="418"/>
      <c r="AG254" s="418"/>
      <c r="AH254" s="418"/>
    </row>
    <row r="255" spans="1:34" ht="32.950000000000003" customHeight="1" x14ac:dyDescent="0.3">
      <c r="A255" s="414"/>
      <c r="B255" s="415"/>
      <c r="C255" s="414"/>
      <c r="D255" s="414"/>
      <c r="E255" s="414"/>
      <c r="F255" s="414"/>
      <c r="G255" s="414"/>
      <c r="H255" s="414"/>
      <c r="I255" s="416"/>
      <c r="J255" s="414"/>
      <c r="K255" s="414"/>
      <c r="L255" s="414"/>
      <c r="M255" s="414"/>
      <c r="N255" s="414"/>
      <c r="O255" s="414"/>
      <c r="P255" s="414"/>
      <c r="Q255" s="414"/>
      <c r="R255" s="414"/>
      <c r="S255" s="414"/>
      <c r="T255" s="414"/>
      <c r="U255" s="414"/>
      <c r="V255" s="414"/>
      <c r="W255" s="414"/>
      <c r="X255" s="414"/>
      <c r="Y255" s="414"/>
      <c r="Z255" s="414"/>
      <c r="AA255" s="417"/>
      <c r="AB255" s="417"/>
      <c r="AC255" s="418"/>
      <c r="AD255" s="418"/>
      <c r="AE255" s="418"/>
      <c r="AF255" s="418"/>
      <c r="AG255" s="418"/>
      <c r="AH255" s="418"/>
    </row>
    <row r="256" spans="1:34" ht="32.950000000000003" customHeight="1" x14ac:dyDescent="0.3">
      <c r="A256" s="414"/>
      <c r="B256" s="415"/>
      <c r="C256" s="414"/>
      <c r="D256" s="414"/>
      <c r="E256" s="414"/>
      <c r="F256" s="414"/>
      <c r="G256" s="414"/>
      <c r="H256" s="414"/>
      <c r="I256" s="416"/>
      <c r="J256" s="414"/>
      <c r="K256" s="414"/>
      <c r="L256" s="414"/>
      <c r="M256" s="414"/>
      <c r="N256" s="414"/>
      <c r="O256" s="414"/>
      <c r="P256" s="414"/>
      <c r="Q256" s="414"/>
      <c r="R256" s="414"/>
      <c r="S256" s="414"/>
      <c r="T256" s="414"/>
      <c r="U256" s="414"/>
      <c r="V256" s="414"/>
      <c r="W256" s="414"/>
      <c r="X256" s="414"/>
      <c r="Y256" s="414"/>
      <c r="Z256" s="414"/>
      <c r="AA256" s="417"/>
      <c r="AB256" s="417"/>
      <c r="AC256" s="418"/>
      <c r="AD256" s="418"/>
      <c r="AE256" s="418"/>
      <c r="AF256" s="418"/>
      <c r="AG256" s="418"/>
      <c r="AH256" s="418"/>
    </row>
    <row r="257" spans="1:34" ht="32.950000000000003" customHeight="1" x14ac:dyDescent="0.3">
      <c r="A257" s="414"/>
      <c r="B257" s="415"/>
      <c r="C257" s="414"/>
      <c r="D257" s="414"/>
      <c r="E257" s="414"/>
      <c r="F257" s="414"/>
      <c r="G257" s="414"/>
      <c r="H257" s="414"/>
      <c r="I257" s="416"/>
      <c r="J257" s="414"/>
      <c r="K257" s="414"/>
      <c r="L257" s="414"/>
      <c r="M257" s="414"/>
      <c r="N257" s="414"/>
      <c r="O257" s="414"/>
      <c r="P257" s="414"/>
      <c r="Q257" s="414"/>
      <c r="R257" s="414"/>
      <c r="S257" s="414"/>
      <c r="T257" s="414"/>
      <c r="U257" s="414"/>
      <c r="V257" s="414"/>
      <c r="W257" s="414"/>
      <c r="X257" s="414"/>
      <c r="Y257" s="414"/>
      <c r="Z257" s="414"/>
      <c r="AA257" s="417"/>
      <c r="AB257" s="417"/>
      <c r="AC257" s="418"/>
      <c r="AD257" s="418"/>
      <c r="AE257" s="418"/>
      <c r="AF257" s="418"/>
      <c r="AG257" s="418"/>
      <c r="AH257" s="418"/>
    </row>
    <row r="258" spans="1:34" ht="32.950000000000003" customHeight="1" x14ac:dyDescent="0.3">
      <c r="A258" s="414"/>
      <c r="B258" s="415"/>
      <c r="C258" s="414"/>
      <c r="D258" s="414"/>
      <c r="E258" s="414"/>
      <c r="F258" s="414"/>
      <c r="G258" s="414"/>
      <c r="H258" s="414"/>
      <c r="I258" s="416"/>
      <c r="J258" s="414"/>
      <c r="K258" s="414"/>
      <c r="L258" s="414"/>
      <c r="M258" s="414"/>
      <c r="N258" s="414"/>
      <c r="O258" s="414"/>
      <c r="P258" s="414"/>
      <c r="Q258" s="414"/>
      <c r="R258" s="414"/>
      <c r="S258" s="414"/>
      <c r="T258" s="414"/>
      <c r="U258" s="414"/>
      <c r="V258" s="414"/>
      <c r="W258" s="414"/>
      <c r="X258" s="414"/>
      <c r="Y258" s="414"/>
      <c r="Z258" s="414"/>
      <c r="AA258" s="417"/>
      <c r="AB258" s="417"/>
      <c r="AC258" s="418"/>
      <c r="AD258" s="418"/>
      <c r="AE258" s="418"/>
      <c r="AF258" s="418"/>
      <c r="AG258" s="418"/>
      <c r="AH258" s="418"/>
    </row>
    <row r="259" spans="1:34" ht="32.950000000000003" customHeight="1" x14ac:dyDescent="0.3">
      <c r="A259" s="414"/>
      <c r="B259" s="415"/>
      <c r="C259" s="414"/>
      <c r="D259" s="414"/>
      <c r="E259" s="414"/>
      <c r="F259" s="414"/>
      <c r="G259" s="414"/>
      <c r="H259" s="414"/>
      <c r="I259" s="416"/>
      <c r="J259" s="414"/>
      <c r="K259" s="414"/>
      <c r="L259" s="414"/>
      <c r="M259" s="414"/>
      <c r="N259" s="414"/>
      <c r="O259" s="414"/>
      <c r="P259" s="414"/>
      <c r="Q259" s="414"/>
      <c r="R259" s="414"/>
      <c r="S259" s="414"/>
      <c r="T259" s="414"/>
      <c r="U259" s="414"/>
      <c r="V259" s="414"/>
      <c r="W259" s="414"/>
      <c r="X259" s="414"/>
      <c r="Y259" s="414"/>
      <c r="Z259" s="414"/>
      <c r="AA259" s="417"/>
      <c r="AB259" s="417"/>
      <c r="AC259" s="418"/>
      <c r="AD259" s="418"/>
      <c r="AE259" s="418"/>
      <c r="AF259" s="418"/>
      <c r="AG259" s="418"/>
      <c r="AH259" s="418"/>
    </row>
    <row r="260" spans="1:34" ht="32.950000000000003" customHeight="1" x14ac:dyDescent="0.3">
      <c r="A260" s="414"/>
      <c r="B260" s="415"/>
      <c r="C260" s="414"/>
      <c r="D260" s="414"/>
      <c r="E260" s="414"/>
      <c r="F260" s="414"/>
      <c r="G260" s="414"/>
      <c r="H260" s="414"/>
      <c r="I260" s="416"/>
      <c r="J260" s="414"/>
      <c r="K260" s="414"/>
      <c r="L260" s="414"/>
      <c r="M260" s="414"/>
      <c r="N260" s="414"/>
      <c r="O260" s="414"/>
      <c r="P260" s="414"/>
      <c r="Q260" s="414"/>
      <c r="R260" s="414"/>
      <c r="S260" s="414"/>
      <c r="T260" s="414"/>
      <c r="U260" s="414"/>
      <c r="V260" s="414"/>
      <c r="W260" s="414"/>
      <c r="X260" s="414"/>
      <c r="Y260" s="414"/>
      <c r="Z260" s="414"/>
      <c r="AA260" s="417"/>
      <c r="AB260" s="417"/>
      <c r="AC260" s="418"/>
      <c r="AD260" s="418"/>
      <c r="AE260" s="418"/>
      <c r="AF260" s="418"/>
      <c r="AG260" s="418"/>
      <c r="AH260" s="418"/>
    </row>
    <row r="261" spans="1:34" ht="32.950000000000003" customHeight="1" x14ac:dyDescent="0.3">
      <c r="A261" s="414"/>
      <c r="B261" s="415"/>
      <c r="C261" s="414"/>
      <c r="D261" s="414"/>
      <c r="E261" s="414"/>
      <c r="F261" s="414"/>
      <c r="G261" s="414"/>
      <c r="H261" s="414"/>
      <c r="I261" s="416"/>
      <c r="J261" s="414"/>
      <c r="K261" s="414"/>
      <c r="L261" s="414"/>
      <c r="M261" s="414"/>
      <c r="N261" s="414"/>
      <c r="O261" s="414"/>
      <c r="P261" s="414"/>
      <c r="Q261" s="414"/>
      <c r="R261" s="414"/>
      <c r="S261" s="414"/>
      <c r="T261" s="414"/>
      <c r="U261" s="414"/>
      <c r="V261" s="414"/>
      <c r="W261" s="414"/>
      <c r="X261" s="414"/>
      <c r="Y261" s="414"/>
      <c r="Z261" s="414"/>
      <c r="AA261" s="417"/>
      <c r="AB261" s="417"/>
      <c r="AC261" s="418"/>
      <c r="AD261" s="418"/>
      <c r="AE261" s="418"/>
      <c r="AF261" s="418"/>
      <c r="AG261" s="418"/>
      <c r="AH261" s="418"/>
    </row>
    <row r="262" spans="1:34" ht="32.950000000000003" customHeight="1" x14ac:dyDescent="0.3">
      <c r="A262" s="414"/>
      <c r="B262" s="415"/>
      <c r="C262" s="414"/>
      <c r="D262" s="414"/>
      <c r="E262" s="414"/>
      <c r="F262" s="414"/>
      <c r="G262" s="414"/>
      <c r="H262" s="414"/>
      <c r="I262" s="416"/>
      <c r="J262" s="414"/>
      <c r="K262" s="414"/>
      <c r="L262" s="414"/>
      <c r="M262" s="414"/>
      <c r="N262" s="414"/>
      <c r="O262" s="414"/>
      <c r="P262" s="414"/>
      <c r="Q262" s="414"/>
      <c r="R262" s="414"/>
      <c r="S262" s="414"/>
      <c r="T262" s="414"/>
      <c r="U262" s="414"/>
      <c r="V262" s="414"/>
      <c r="W262" s="414"/>
      <c r="X262" s="414"/>
      <c r="Y262" s="414"/>
      <c r="Z262" s="414"/>
      <c r="AA262" s="417"/>
      <c r="AB262" s="417"/>
      <c r="AC262" s="418"/>
      <c r="AD262" s="418"/>
      <c r="AE262" s="418"/>
      <c r="AF262" s="418"/>
      <c r="AG262" s="418"/>
      <c r="AH262" s="418"/>
    </row>
    <row r="263" spans="1:34" ht="32.950000000000003" customHeight="1" x14ac:dyDescent="0.3">
      <c r="A263" s="414"/>
      <c r="B263" s="415"/>
      <c r="C263" s="414"/>
      <c r="D263" s="414"/>
      <c r="E263" s="414"/>
      <c r="F263" s="414"/>
      <c r="G263" s="414"/>
      <c r="H263" s="414"/>
      <c r="I263" s="416"/>
      <c r="J263" s="414"/>
      <c r="K263" s="414"/>
      <c r="L263" s="414"/>
      <c r="M263" s="414"/>
      <c r="N263" s="414"/>
      <c r="O263" s="414"/>
      <c r="P263" s="414"/>
      <c r="Q263" s="414"/>
      <c r="R263" s="414"/>
      <c r="S263" s="414"/>
      <c r="T263" s="414"/>
      <c r="U263" s="414"/>
      <c r="V263" s="414"/>
      <c r="W263" s="414"/>
      <c r="X263" s="414"/>
      <c r="Y263" s="414"/>
      <c r="Z263" s="414"/>
      <c r="AA263" s="417"/>
      <c r="AB263" s="417"/>
      <c r="AC263" s="418"/>
      <c r="AD263" s="418"/>
      <c r="AE263" s="418"/>
      <c r="AF263" s="418"/>
      <c r="AG263" s="418"/>
      <c r="AH263" s="418"/>
    </row>
    <row r="264" spans="1:34" ht="32.950000000000003" customHeight="1" x14ac:dyDescent="0.3">
      <c r="A264" s="414"/>
      <c r="B264" s="415"/>
      <c r="C264" s="414"/>
      <c r="D264" s="414"/>
      <c r="E264" s="414"/>
      <c r="F264" s="414"/>
      <c r="G264" s="414"/>
      <c r="H264" s="414"/>
      <c r="I264" s="416"/>
      <c r="J264" s="414"/>
      <c r="K264" s="414"/>
      <c r="L264" s="414"/>
      <c r="M264" s="414"/>
      <c r="N264" s="414"/>
      <c r="O264" s="414"/>
      <c r="P264" s="414"/>
      <c r="Q264" s="414"/>
      <c r="R264" s="414"/>
      <c r="S264" s="414"/>
      <c r="T264" s="414"/>
      <c r="U264" s="414"/>
      <c r="V264" s="414"/>
      <c r="W264" s="414"/>
      <c r="X264" s="414"/>
      <c r="Y264" s="414"/>
      <c r="Z264" s="414"/>
      <c r="AA264" s="417"/>
      <c r="AB264" s="417"/>
      <c r="AC264" s="418"/>
      <c r="AD264" s="418"/>
      <c r="AE264" s="418"/>
      <c r="AF264" s="418"/>
      <c r="AG264" s="418"/>
      <c r="AH264" s="418"/>
    </row>
    <row r="265" spans="1:34" ht="32.950000000000003" customHeight="1" x14ac:dyDescent="0.3">
      <c r="A265" s="414"/>
      <c r="B265" s="415"/>
      <c r="C265" s="414"/>
      <c r="D265" s="414"/>
      <c r="E265" s="414"/>
      <c r="F265" s="414"/>
      <c r="G265" s="414"/>
      <c r="H265" s="414"/>
      <c r="I265" s="416"/>
      <c r="J265" s="414"/>
      <c r="K265" s="414"/>
      <c r="L265" s="414"/>
      <c r="M265" s="414"/>
      <c r="N265" s="414"/>
      <c r="O265" s="414"/>
      <c r="P265" s="414"/>
      <c r="Q265" s="414"/>
      <c r="R265" s="414"/>
      <c r="S265" s="414"/>
      <c r="T265" s="414"/>
      <c r="U265" s="414"/>
      <c r="V265" s="414"/>
      <c r="W265" s="414"/>
      <c r="X265" s="414"/>
      <c r="Y265" s="414"/>
      <c r="Z265" s="414"/>
      <c r="AA265" s="417"/>
      <c r="AB265" s="417"/>
      <c r="AC265" s="418"/>
      <c r="AD265" s="418"/>
      <c r="AE265" s="418"/>
      <c r="AF265" s="418"/>
      <c r="AG265" s="418"/>
      <c r="AH265" s="418"/>
    </row>
    <row r="266" spans="1:34" ht="32.950000000000003" customHeight="1" x14ac:dyDescent="0.3">
      <c r="A266" s="414"/>
      <c r="B266" s="415"/>
      <c r="C266" s="414"/>
      <c r="D266" s="414"/>
      <c r="E266" s="414"/>
      <c r="F266" s="414"/>
      <c r="G266" s="414"/>
      <c r="H266" s="414"/>
      <c r="I266" s="416"/>
      <c r="J266" s="414"/>
      <c r="K266" s="414"/>
      <c r="L266" s="414"/>
      <c r="M266" s="414"/>
      <c r="N266" s="414"/>
      <c r="O266" s="414"/>
      <c r="P266" s="414"/>
      <c r="Q266" s="414"/>
      <c r="R266" s="414"/>
      <c r="S266" s="414"/>
      <c r="T266" s="414"/>
      <c r="U266" s="414"/>
      <c r="V266" s="414"/>
      <c r="W266" s="414"/>
      <c r="X266" s="414"/>
      <c r="Y266" s="414"/>
      <c r="Z266" s="414"/>
      <c r="AA266" s="417"/>
      <c r="AB266" s="417"/>
      <c r="AC266" s="418"/>
      <c r="AD266" s="418"/>
      <c r="AE266" s="418"/>
      <c r="AF266" s="418"/>
      <c r="AG266" s="418"/>
      <c r="AH266" s="418"/>
    </row>
    <row r="267" spans="1:34" ht="32.950000000000003" customHeight="1" x14ac:dyDescent="0.3">
      <c r="A267" s="414"/>
      <c r="B267" s="415"/>
      <c r="C267" s="414"/>
      <c r="D267" s="414"/>
      <c r="E267" s="414"/>
      <c r="F267" s="414"/>
      <c r="G267" s="414"/>
      <c r="H267" s="414"/>
      <c r="I267" s="416"/>
      <c r="J267" s="414"/>
      <c r="K267" s="414"/>
      <c r="L267" s="414"/>
      <c r="M267" s="414"/>
      <c r="N267" s="414"/>
      <c r="O267" s="414"/>
      <c r="P267" s="414"/>
      <c r="Q267" s="414"/>
      <c r="R267" s="414"/>
      <c r="S267" s="414"/>
      <c r="T267" s="414"/>
      <c r="U267" s="414"/>
      <c r="V267" s="414"/>
      <c r="W267" s="414"/>
      <c r="X267" s="414"/>
      <c r="Y267" s="414"/>
      <c r="Z267" s="414"/>
      <c r="AA267" s="417"/>
      <c r="AB267" s="417"/>
      <c r="AC267" s="418"/>
      <c r="AD267" s="418"/>
      <c r="AE267" s="418"/>
      <c r="AF267" s="418"/>
      <c r="AG267" s="418"/>
      <c r="AH267" s="418"/>
    </row>
    <row r="268" spans="1:34" ht="32.950000000000003" customHeight="1" x14ac:dyDescent="0.3">
      <c r="A268" s="414"/>
      <c r="B268" s="415"/>
      <c r="C268" s="414"/>
      <c r="D268" s="414"/>
      <c r="E268" s="414"/>
      <c r="F268" s="414"/>
      <c r="G268" s="414"/>
      <c r="H268" s="414"/>
      <c r="I268" s="416"/>
      <c r="J268" s="414"/>
      <c r="K268" s="414"/>
      <c r="L268" s="414"/>
      <c r="M268" s="414"/>
      <c r="N268" s="414"/>
      <c r="O268" s="414"/>
      <c r="P268" s="414"/>
      <c r="Q268" s="414"/>
      <c r="R268" s="414"/>
      <c r="S268" s="414"/>
      <c r="T268" s="414"/>
      <c r="U268" s="414"/>
      <c r="V268" s="414"/>
      <c r="W268" s="414"/>
      <c r="X268" s="414"/>
      <c r="Y268" s="414"/>
      <c r="Z268" s="414"/>
      <c r="AA268" s="417"/>
      <c r="AB268" s="417"/>
      <c r="AC268" s="418"/>
      <c r="AD268" s="418"/>
      <c r="AE268" s="418"/>
      <c r="AF268" s="418"/>
      <c r="AG268" s="418"/>
      <c r="AH268" s="418"/>
    </row>
    <row r="269" spans="1:34" ht="32.950000000000003" customHeight="1" x14ac:dyDescent="0.3">
      <c r="A269" s="414"/>
      <c r="B269" s="415"/>
      <c r="C269" s="414"/>
      <c r="D269" s="414"/>
      <c r="E269" s="414"/>
      <c r="F269" s="414"/>
      <c r="G269" s="414"/>
      <c r="H269" s="414"/>
      <c r="I269" s="416"/>
      <c r="J269" s="414"/>
      <c r="K269" s="414"/>
      <c r="L269" s="414"/>
      <c r="M269" s="414"/>
      <c r="N269" s="414"/>
      <c r="O269" s="414"/>
      <c r="P269" s="414"/>
      <c r="Q269" s="414"/>
      <c r="R269" s="414"/>
      <c r="S269" s="414"/>
      <c r="T269" s="414"/>
      <c r="U269" s="414"/>
      <c r="V269" s="414"/>
      <c r="W269" s="414"/>
      <c r="X269" s="414"/>
      <c r="Y269" s="414"/>
      <c r="Z269" s="414"/>
      <c r="AA269" s="417"/>
      <c r="AB269" s="417"/>
      <c r="AC269" s="418"/>
      <c r="AD269" s="418"/>
      <c r="AE269" s="418"/>
      <c r="AF269" s="418"/>
      <c r="AG269" s="418"/>
      <c r="AH269" s="418"/>
    </row>
    <row r="270" spans="1:34" ht="32.950000000000003" customHeight="1" x14ac:dyDescent="0.3">
      <c r="A270" s="414"/>
      <c r="B270" s="415"/>
      <c r="C270" s="414"/>
      <c r="D270" s="414"/>
      <c r="E270" s="414"/>
      <c r="F270" s="414"/>
      <c r="G270" s="414"/>
      <c r="H270" s="414"/>
      <c r="I270" s="416"/>
      <c r="J270" s="414"/>
      <c r="K270" s="414"/>
      <c r="L270" s="414"/>
      <c r="M270" s="414"/>
      <c r="N270" s="414"/>
      <c r="O270" s="414"/>
      <c r="P270" s="414"/>
      <c r="Q270" s="414"/>
      <c r="R270" s="414"/>
      <c r="S270" s="414"/>
      <c r="T270" s="414"/>
      <c r="U270" s="414"/>
      <c r="V270" s="414"/>
      <c r="W270" s="414"/>
      <c r="X270" s="414"/>
      <c r="Y270" s="414"/>
      <c r="Z270" s="414"/>
      <c r="AA270" s="417"/>
      <c r="AB270" s="417"/>
      <c r="AC270" s="418"/>
      <c r="AD270" s="418"/>
      <c r="AE270" s="418"/>
      <c r="AF270" s="418"/>
      <c r="AG270" s="418"/>
      <c r="AH270" s="418"/>
    </row>
    <row r="271" spans="1:34" ht="32.950000000000003" customHeight="1" x14ac:dyDescent="0.3">
      <c r="A271" s="414"/>
      <c r="B271" s="415"/>
      <c r="C271" s="414"/>
      <c r="D271" s="414"/>
      <c r="E271" s="414"/>
      <c r="F271" s="414"/>
      <c r="G271" s="414"/>
      <c r="H271" s="414"/>
      <c r="I271" s="416"/>
      <c r="J271" s="414"/>
      <c r="K271" s="414"/>
      <c r="L271" s="414"/>
      <c r="M271" s="414"/>
      <c r="N271" s="414"/>
      <c r="O271" s="414"/>
      <c r="P271" s="414"/>
      <c r="Q271" s="414"/>
      <c r="R271" s="414"/>
      <c r="S271" s="414"/>
      <c r="T271" s="414"/>
      <c r="U271" s="414"/>
      <c r="V271" s="414"/>
      <c r="W271" s="414"/>
      <c r="X271" s="414"/>
      <c r="Y271" s="414"/>
      <c r="Z271" s="414"/>
      <c r="AA271" s="417"/>
      <c r="AB271" s="417"/>
      <c r="AC271" s="418"/>
      <c r="AD271" s="418"/>
      <c r="AE271" s="418"/>
      <c r="AF271" s="418"/>
      <c r="AG271" s="418"/>
      <c r="AH271" s="418"/>
    </row>
    <row r="272" spans="1:34" ht="32.950000000000003" customHeight="1" x14ac:dyDescent="0.3">
      <c r="A272" s="414"/>
      <c r="B272" s="415"/>
      <c r="C272" s="414"/>
      <c r="D272" s="414"/>
      <c r="E272" s="414"/>
      <c r="F272" s="414"/>
      <c r="G272" s="414"/>
      <c r="H272" s="414"/>
      <c r="I272" s="416"/>
      <c r="J272" s="414"/>
      <c r="K272" s="414"/>
      <c r="L272" s="414"/>
      <c r="M272" s="414"/>
      <c r="N272" s="414"/>
      <c r="O272" s="414"/>
      <c r="P272" s="414"/>
      <c r="Q272" s="414"/>
      <c r="R272" s="414"/>
      <c r="S272" s="414"/>
      <c r="T272" s="414"/>
      <c r="U272" s="414"/>
      <c r="V272" s="414"/>
      <c r="W272" s="414"/>
      <c r="X272" s="414"/>
      <c r="Y272" s="414"/>
      <c r="Z272" s="414"/>
      <c r="AA272" s="417"/>
      <c r="AB272" s="417"/>
      <c r="AC272" s="418"/>
      <c r="AD272" s="418"/>
      <c r="AE272" s="418"/>
      <c r="AF272" s="418"/>
      <c r="AG272" s="418"/>
      <c r="AH272" s="418"/>
    </row>
    <row r="273" spans="1:34" ht="32.950000000000003" customHeight="1" x14ac:dyDescent="0.3">
      <c r="A273" s="414"/>
      <c r="B273" s="415"/>
      <c r="C273" s="414"/>
      <c r="D273" s="414"/>
      <c r="E273" s="414"/>
      <c r="F273" s="414"/>
      <c r="G273" s="414"/>
      <c r="H273" s="414"/>
      <c r="I273" s="416"/>
      <c r="J273" s="414"/>
      <c r="K273" s="414"/>
      <c r="L273" s="414"/>
      <c r="M273" s="414"/>
      <c r="N273" s="414"/>
      <c r="O273" s="414"/>
      <c r="P273" s="414"/>
      <c r="Q273" s="414"/>
      <c r="R273" s="414"/>
      <c r="S273" s="414"/>
      <c r="T273" s="414"/>
      <c r="U273" s="414"/>
      <c r="V273" s="414"/>
      <c r="W273" s="414"/>
      <c r="X273" s="414"/>
      <c r="Y273" s="414"/>
      <c r="Z273" s="414"/>
      <c r="AA273" s="417"/>
      <c r="AB273" s="417"/>
      <c r="AC273" s="418"/>
      <c r="AD273" s="418"/>
      <c r="AE273" s="418"/>
      <c r="AF273" s="418"/>
      <c r="AG273" s="418"/>
      <c r="AH273" s="418"/>
    </row>
    <row r="274" spans="1:34" ht="32.950000000000003" customHeight="1" x14ac:dyDescent="0.3">
      <c r="A274" s="414"/>
      <c r="B274" s="415"/>
      <c r="C274" s="414"/>
      <c r="D274" s="414"/>
      <c r="E274" s="414"/>
      <c r="F274" s="414"/>
      <c r="G274" s="414"/>
      <c r="H274" s="414"/>
      <c r="I274" s="416"/>
      <c r="J274" s="414"/>
      <c r="K274" s="414"/>
      <c r="L274" s="414"/>
      <c r="M274" s="414"/>
      <c r="N274" s="414"/>
      <c r="O274" s="414"/>
      <c r="P274" s="414"/>
      <c r="Q274" s="414"/>
      <c r="R274" s="414"/>
      <c r="S274" s="414"/>
      <c r="T274" s="414"/>
      <c r="U274" s="414"/>
      <c r="V274" s="414"/>
      <c r="W274" s="414"/>
      <c r="X274" s="414"/>
      <c r="Y274" s="414"/>
      <c r="Z274" s="414"/>
      <c r="AA274" s="417"/>
      <c r="AB274" s="417"/>
      <c r="AC274" s="418"/>
      <c r="AD274" s="418"/>
      <c r="AE274" s="418"/>
      <c r="AF274" s="418"/>
      <c r="AG274" s="418"/>
      <c r="AH274" s="418"/>
    </row>
    <row r="275" spans="1:34" ht="32.950000000000003" customHeight="1" x14ac:dyDescent="0.3">
      <c r="A275" s="414"/>
      <c r="B275" s="415"/>
      <c r="C275" s="414"/>
      <c r="D275" s="414"/>
      <c r="E275" s="414"/>
      <c r="F275" s="414"/>
      <c r="G275" s="414"/>
      <c r="H275" s="414"/>
      <c r="I275" s="416"/>
      <c r="J275" s="414"/>
      <c r="K275" s="414"/>
      <c r="L275" s="414"/>
      <c r="M275" s="414"/>
      <c r="N275" s="414"/>
      <c r="O275" s="414"/>
      <c r="P275" s="414"/>
      <c r="Q275" s="414"/>
      <c r="R275" s="414"/>
      <c r="S275" s="414"/>
      <c r="T275" s="414"/>
      <c r="U275" s="414"/>
      <c r="V275" s="414"/>
      <c r="W275" s="414"/>
      <c r="X275" s="414"/>
      <c r="Y275" s="414"/>
      <c r="Z275" s="414"/>
      <c r="AA275" s="417"/>
      <c r="AB275" s="417"/>
      <c r="AC275" s="418"/>
      <c r="AD275" s="418"/>
      <c r="AE275" s="418"/>
      <c r="AF275" s="418"/>
      <c r="AG275" s="418"/>
      <c r="AH275" s="418"/>
    </row>
    <row r="276" spans="1:34" ht="32.950000000000003" customHeight="1" x14ac:dyDescent="0.3">
      <c r="A276" s="414"/>
      <c r="B276" s="415"/>
      <c r="C276" s="414"/>
      <c r="D276" s="414"/>
      <c r="E276" s="414"/>
      <c r="F276" s="414"/>
      <c r="G276" s="414"/>
      <c r="H276" s="414"/>
      <c r="I276" s="416"/>
      <c r="J276" s="414"/>
      <c r="K276" s="414"/>
      <c r="L276" s="414"/>
      <c r="M276" s="414"/>
      <c r="N276" s="414"/>
      <c r="O276" s="414"/>
      <c r="P276" s="414"/>
      <c r="Q276" s="414"/>
      <c r="R276" s="414"/>
      <c r="S276" s="414"/>
      <c r="T276" s="414"/>
      <c r="U276" s="414"/>
      <c r="V276" s="414"/>
      <c r="W276" s="414"/>
      <c r="X276" s="414"/>
      <c r="Y276" s="414"/>
      <c r="Z276" s="414"/>
      <c r="AA276" s="417"/>
      <c r="AB276" s="417"/>
      <c r="AC276" s="418"/>
      <c r="AD276" s="418"/>
      <c r="AE276" s="418"/>
      <c r="AF276" s="418"/>
      <c r="AG276" s="418"/>
      <c r="AH276" s="418"/>
    </row>
    <row r="277" spans="1:34" ht="32.950000000000003" customHeight="1" x14ac:dyDescent="0.3">
      <c r="A277" s="414"/>
      <c r="B277" s="415"/>
      <c r="C277" s="414"/>
      <c r="D277" s="414"/>
      <c r="E277" s="414"/>
      <c r="F277" s="414"/>
      <c r="G277" s="414"/>
      <c r="H277" s="414"/>
      <c r="I277" s="416"/>
      <c r="J277" s="414"/>
      <c r="K277" s="414"/>
      <c r="L277" s="414"/>
      <c r="M277" s="414"/>
      <c r="N277" s="414"/>
      <c r="O277" s="414"/>
      <c r="P277" s="414"/>
      <c r="Q277" s="414"/>
      <c r="R277" s="414"/>
      <c r="S277" s="414"/>
      <c r="T277" s="414"/>
      <c r="U277" s="414"/>
      <c r="V277" s="414"/>
      <c r="W277" s="414"/>
      <c r="X277" s="414"/>
      <c r="Y277" s="414"/>
      <c r="Z277" s="414"/>
      <c r="AA277" s="417"/>
      <c r="AB277" s="417"/>
      <c r="AC277" s="418"/>
      <c r="AD277" s="418"/>
      <c r="AE277" s="418"/>
      <c r="AF277" s="418"/>
      <c r="AG277" s="418"/>
      <c r="AH277" s="418"/>
    </row>
    <row r="278" spans="1:34" ht="32.950000000000003" customHeight="1" x14ac:dyDescent="0.3">
      <c r="A278" s="414"/>
      <c r="B278" s="415"/>
      <c r="C278" s="414"/>
      <c r="D278" s="414"/>
      <c r="E278" s="414"/>
      <c r="F278" s="414"/>
      <c r="G278" s="414"/>
      <c r="H278" s="414"/>
      <c r="I278" s="416"/>
      <c r="J278" s="414"/>
      <c r="K278" s="414"/>
      <c r="L278" s="414"/>
      <c r="M278" s="414"/>
      <c r="N278" s="414"/>
      <c r="O278" s="414"/>
      <c r="P278" s="414"/>
      <c r="Q278" s="414"/>
      <c r="R278" s="414"/>
      <c r="S278" s="414"/>
      <c r="T278" s="414"/>
      <c r="U278" s="414"/>
      <c r="V278" s="414"/>
      <c r="W278" s="414"/>
      <c r="X278" s="414"/>
      <c r="Y278" s="414"/>
      <c r="Z278" s="414"/>
      <c r="AA278" s="417"/>
      <c r="AB278" s="417"/>
      <c r="AC278" s="418"/>
      <c r="AD278" s="418"/>
      <c r="AE278" s="418"/>
      <c r="AF278" s="418"/>
      <c r="AG278" s="418"/>
      <c r="AH278" s="418"/>
    </row>
    <row r="279" spans="1:34" ht="32.950000000000003" customHeight="1" x14ac:dyDescent="0.3">
      <c r="A279" s="414"/>
      <c r="B279" s="415"/>
      <c r="C279" s="414"/>
      <c r="D279" s="414"/>
      <c r="E279" s="414"/>
      <c r="F279" s="414"/>
      <c r="G279" s="414"/>
      <c r="H279" s="414"/>
      <c r="I279" s="416"/>
      <c r="J279" s="414"/>
      <c r="K279" s="414"/>
      <c r="L279" s="414"/>
      <c r="M279" s="414"/>
      <c r="N279" s="414"/>
      <c r="O279" s="414"/>
      <c r="P279" s="414"/>
      <c r="Q279" s="414"/>
      <c r="R279" s="414"/>
      <c r="S279" s="414"/>
      <c r="T279" s="414"/>
      <c r="U279" s="414"/>
      <c r="V279" s="414"/>
      <c r="W279" s="414"/>
      <c r="X279" s="414"/>
      <c r="Y279" s="414"/>
      <c r="Z279" s="414"/>
      <c r="AA279" s="417"/>
      <c r="AB279" s="417"/>
      <c r="AC279" s="418"/>
      <c r="AD279" s="418"/>
      <c r="AE279" s="418"/>
      <c r="AF279" s="418"/>
      <c r="AG279" s="418"/>
      <c r="AH279" s="418"/>
    </row>
    <row r="280" spans="1:34" ht="32.950000000000003" customHeight="1" x14ac:dyDescent="0.3">
      <c r="A280" s="414"/>
      <c r="B280" s="415"/>
      <c r="C280" s="414"/>
      <c r="D280" s="414"/>
      <c r="E280" s="414"/>
      <c r="F280" s="414"/>
      <c r="G280" s="414"/>
      <c r="H280" s="414"/>
      <c r="I280" s="416"/>
      <c r="J280" s="414"/>
      <c r="K280" s="414"/>
      <c r="L280" s="414"/>
      <c r="M280" s="414"/>
      <c r="N280" s="414"/>
      <c r="O280" s="414"/>
      <c r="P280" s="414"/>
      <c r="Q280" s="414"/>
      <c r="R280" s="414"/>
      <c r="S280" s="414"/>
      <c r="T280" s="414"/>
      <c r="U280" s="414"/>
      <c r="V280" s="414"/>
      <c r="W280" s="414"/>
      <c r="X280" s="414"/>
      <c r="Y280" s="414"/>
      <c r="Z280" s="414"/>
      <c r="AA280" s="417"/>
      <c r="AB280" s="417"/>
      <c r="AC280" s="418"/>
      <c r="AD280" s="418"/>
      <c r="AE280" s="418"/>
      <c r="AF280" s="418"/>
      <c r="AG280" s="418"/>
      <c r="AH280" s="418"/>
    </row>
    <row r="281" spans="1:34" ht="32.950000000000003" customHeight="1" x14ac:dyDescent="0.3">
      <c r="A281" s="414"/>
      <c r="B281" s="415"/>
      <c r="C281" s="414"/>
      <c r="D281" s="414"/>
      <c r="E281" s="414"/>
      <c r="F281" s="414"/>
      <c r="G281" s="414"/>
      <c r="H281" s="414"/>
      <c r="I281" s="416"/>
      <c r="J281" s="414"/>
      <c r="K281" s="414"/>
      <c r="L281" s="414"/>
      <c r="M281" s="414"/>
      <c r="N281" s="414"/>
      <c r="O281" s="414"/>
      <c r="P281" s="414"/>
      <c r="Q281" s="414"/>
      <c r="R281" s="414"/>
      <c r="S281" s="414"/>
      <c r="T281" s="414"/>
      <c r="U281" s="414"/>
      <c r="V281" s="414"/>
      <c r="W281" s="414"/>
      <c r="X281" s="414"/>
      <c r="Y281" s="414"/>
      <c r="Z281" s="414"/>
      <c r="AA281" s="417"/>
      <c r="AB281" s="417"/>
      <c r="AC281" s="418"/>
      <c r="AD281" s="418"/>
      <c r="AE281" s="418"/>
      <c r="AF281" s="418"/>
      <c r="AG281" s="418"/>
      <c r="AH281" s="418"/>
    </row>
    <row r="282" spans="1:34" ht="32.950000000000003" customHeight="1" x14ac:dyDescent="0.3">
      <c r="A282" s="414"/>
      <c r="B282" s="415"/>
      <c r="C282" s="414"/>
      <c r="D282" s="414"/>
      <c r="E282" s="414"/>
      <c r="F282" s="414"/>
      <c r="G282" s="414"/>
      <c r="H282" s="414"/>
      <c r="I282" s="416"/>
      <c r="J282" s="414"/>
      <c r="K282" s="414"/>
      <c r="L282" s="414"/>
      <c r="M282" s="414"/>
      <c r="N282" s="414"/>
      <c r="O282" s="414"/>
      <c r="P282" s="414"/>
      <c r="Q282" s="414"/>
      <c r="R282" s="414"/>
      <c r="S282" s="414"/>
      <c r="T282" s="414"/>
      <c r="U282" s="414"/>
      <c r="V282" s="414"/>
      <c r="W282" s="414"/>
      <c r="X282" s="414"/>
      <c r="Y282" s="414"/>
      <c r="Z282" s="414"/>
      <c r="AA282" s="417"/>
      <c r="AB282" s="417"/>
      <c r="AC282" s="418"/>
      <c r="AD282" s="418"/>
      <c r="AE282" s="418"/>
      <c r="AF282" s="418"/>
      <c r="AG282" s="418"/>
      <c r="AH282" s="418"/>
    </row>
    <row r="283" spans="1:34" ht="32.950000000000003" customHeight="1" x14ac:dyDescent="0.3">
      <c r="A283" s="414"/>
      <c r="B283" s="415"/>
      <c r="C283" s="414"/>
      <c r="D283" s="414"/>
      <c r="E283" s="414"/>
      <c r="F283" s="414"/>
      <c r="G283" s="414"/>
      <c r="H283" s="414"/>
      <c r="I283" s="416"/>
      <c r="J283" s="414"/>
      <c r="K283" s="414"/>
      <c r="L283" s="414"/>
      <c r="M283" s="414"/>
      <c r="N283" s="414"/>
      <c r="O283" s="414"/>
      <c r="P283" s="414"/>
      <c r="Q283" s="414"/>
      <c r="R283" s="414"/>
      <c r="S283" s="414"/>
      <c r="T283" s="414"/>
      <c r="U283" s="414"/>
      <c r="V283" s="414"/>
      <c r="W283" s="414"/>
      <c r="X283" s="414"/>
      <c r="Y283" s="414"/>
      <c r="Z283" s="414"/>
      <c r="AA283" s="417"/>
      <c r="AB283" s="417"/>
      <c r="AC283" s="418"/>
      <c r="AD283" s="418"/>
      <c r="AE283" s="418"/>
      <c r="AF283" s="418"/>
      <c r="AG283" s="418"/>
      <c r="AH283" s="418"/>
    </row>
    <row r="284" spans="1:34" ht="32.950000000000003" customHeight="1" x14ac:dyDescent="0.3">
      <c r="A284" s="414"/>
      <c r="B284" s="415"/>
      <c r="C284" s="414"/>
      <c r="D284" s="414"/>
      <c r="E284" s="414"/>
      <c r="F284" s="414"/>
      <c r="G284" s="414"/>
      <c r="H284" s="414"/>
      <c r="I284" s="416"/>
      <c r="J284" s="414"/>
      <c r="K284" s="414"/>
      <c r="L284" s="414"/>
      <c r="M284" s="414"/>
      <c r="N284" s="414"/>
      <c r="O284" s="414"/>
      <c r="P284" s="414"/>
      <c r="Q284" s="414"/>
      <c r="R284" s="414"/>
      <c r="S284" s="414"/>
      <c r="T284" s="414"/>
      <c r="U284" s="414"/>
      <c r="V284" s="414"/>
      <c r="W284" s="414"/>
      <c r="X284" s="414"/>
      <c r="Y284" s="414"/>
      <c r="Z284" s="414"/>
      <c r="AA284" s="417"/>
      <c r="AB284" s="417"/>
      <c r="AC284" s="418"/>
      <c r="AD284" s="418"/>
      <c r="AE284" s="418"/>
      <c r="AF284" s="418"/>
      <c r="AG284" s="418"/>
      <c r="AH284" s="418"/>
    </row>
    <row r="285" spans="1:34" ht="32.950000000000003" customHeight="1" x14ac:dyDescent="0.3">
      <c r="A285" s="414"/>
      <c r="B285" s="415"/>
      <c r="C285" s="414"/>
      <c r="D285" s="414"/>
      <c r="E285" s="414"/>
      <c r="F285" s="414"/>
      <c r="G285" s="414"/>
      <c r="H285" s="414"/>
      <c r="I285" s="416"/>
      <c r="J285" s="414"/>
      <c r="K285" s="414"/>
      <c r="L285" s="414"/>
      <c r="M285" s="414"/>
      <c r="N285" s="414"/>
      <c r="O285" s="414"/>
      <c r="P285" s="414"/>
      <c r="Q285" s="414"/>
      <c r="R285" s="414"/>
      <c r="S285" s="414"/>
      <c r="T285" s="414"/>
      <c r="U285" s="414"/>
      <c r="V285" s="414"/>
      <c r="W285" s="414"/>
      <c r="X285" s="414"/>
      <c r="Y285" s="414"/>
      <c r="Z285" s="414"/>
      <c r="AA285" s="417"/>
      <c r="AB285" s="417"/>
      <c r="AC285" s="418"/>
      <c r="AD285" s="418"/>
      <c r="AE285" s="418"/>
      <c r="AF285" s="418"/>
      <c r="AG285" s="418"/>
      <c r="AH285" s="418"/>
    </row>
    <row r="286" spans="1:34" ht="15.8" customHeight="1" x14ac:dyDescent="0.3"/>
    <row r="287" spans="1:34" ht="15.8" customHeight="1" x14ac:dyDescent="0.3"/>
    <row r="288" spans="1:34" ht="15.8" customHeight="1" x14ac:dyDescent="0.3"/>
    <row r="289" ht="15.8" customHeight="1" x14ac:dyDescent="0.3"/>
    <row r="290" ht="15.8" customHeight="1" x14ac:dyDescent="0.3"/>
    <row r="291" ht="15.8" customHeight="1" x14ac:dyDescent="0.3"/>
    <row r="292" ht="15.8" customHeight="1" x14ac:dyDescent="0.3"/>
    <row r="293" ht="15.8" customHeight="1" x14ac:dyDescent="0.3"/>
    <row r="294" ht="15.8" customHeight="1" x14ac:dyDescent="0.3"/>
    <row r="295" ht="15.8" customHeight="1" x14ac:dyDescent="0.3"/>
    <row r="296" ht="15.8" customHeight="1" x14ac:dyDescent="0.3"/>
    <row r="297" ht="15.8" customHeight="1" x14ac:dyDescent="0.3"/>
    <row r="298" ht="15.8" customHeight="1" x14ac:dyDescent="0.3"/>
    <row r="299" ht="15.8" customHeight="1" x14ac:dyDescent="0.3"/>
    <row r="300" ht="15.8" customHeight="1" x14ac:dyDescent="0.3"/>
    <row r="301" ht="15.8" customHeight="1" x14ac:dyDescent="0.3"/>
    <row r="302" ht="15.8" customHeight="1" x14ac:dyDescent="0.3"/>
    <row r="303" ht="15.8" customHeight="1" x14ac:dyDescent="0.3"/>
    <row r="304" ht="15.8" customHeight="1" x14ac:dyDescent="0.3"/>
    <row r="305" ht="15.8" customHeight="1" x14ac:dyDescent="0.3"/>
    <row r="306" ht="15.8" customHeight="1" x14ac:dyDescent="0.3"/>
    <row r="307" ht="15.8" customHeight="1" x14ac:dyDescent="0.3"/>
    <row r="308" ht="15.8" customHeight="1" x14ac:dyDescent="0.3"/>
    <row r="309" ht="15.8" customHeight="1" x14ac:dyDescent="0.3"/>
    <row r="310" ht="15.8" customHeight="1" x14ac:dyDescent="0.3"/>
    <row r="311" ht="15.8" customHeight="1" x14ac:dyDescent="0.3"/>
    <row r="312" ht="15.8" customHeight="1" x14ac:dyDescent="0.3"/>
    <row r="313" ht="15.8" customHeight="1" x14ac:dyDescent="0.3"/>
    <row r="314" ht="15.8" customHeight="1" x14ac:dyDescent="0.3"/>
    <row r="315" ht="15.8" customHeight="1" x14ac:dyDescent="0.3"/>
    <row r="316" ht="15.8" customHeight="1" x14ac:dyDescent="0.3"/>
    <row r="317" ht="15.8" customHeight="1" x14ac:dyDescent="0.3"/>
    <row r="318" ht="15.8" customHeight="1" x14ac:dyDescent="0.3"/>
    <row r="319" ht="15.8" customHeight="1" x14ac:dyDescent="0.3"/>
    <row r="320" ht="15.8" customHeight="1" x14ac:dyDescent="0.3"/>
    <row r="321" ht="15.8" customHeight="1" x14ac:dyDescent="0.3"/>
    <row r="322" ht="15.8" customHeight="1" x14ac:dyDescent="0.3"/>
    <row r="323" ht="15.8" customHeight="1" x14ac:dyDescent="0.3"/>
    <row r="324" ht="15.8" customHeight="1" x14ac:dyDescent="0.3"/>
    <row r="325" ht="15.8" customHeight="1" x14ac:dyDescent="0.3"/>
    <row r="326" ht="15.8" customHeight="1" x14ac:dyDescent="0.3"/>
    <row r="327" ht="15.8" customHeight="1" x14ac:dyDescent="0.3"/>
    <row r="328" ht="15.8" customHeight="1" x14ac:dyDescent="0.3"/>
    <row r="329" ht="15.8" customHeight="1" x14ac:dyDescent="0.3"/>
    <row r="330" ht="15.8" customHeight="1" x14ac:dyDescent="0.3"/>
    <row r="331" ht="15.8" customHeight="1" x14ac:dyDescent="0.3"/>
    <row r="332" ht="15.8" customHeight="1" x14ac:dyDescent="0.3"/>
    <row r="333" ht="15.8" customHeight="1" x14ac:dyDescent="0.3"/>
    <row r="334" ht="15.8" customHeight="1" x14ac:dyDescent="0.3"/>
    <row r="335" ht="15.8" customHeight="1" x14ac:dyDescent="0.3"/>
    <row r="336" ht="15.8" customHeight="1" x14ac:dyDescent="0.3"/>
    <row r="337" ht="15.8" customHeight="1" x14ac:dyDescent="0.3"/>
    <row r="338" ht="15.8" customHeight="1" x14ac:dyDescent="0.3"/>
    <row r="339" ht="15.8" customHeight="1" x14ac:dyDescent="0.3"/>
    <row r="340" ht="15.8" customHeight="1" x14ac:dyDescent="0.3"/>
    <row r="341" ht="15.8" customHeight="1" x14ac:dyDescent="0.3"/>
    <row r="342" ht="15.8" customHeight="1" x14ac:dyDescent="0.3"/>
    <row r="343" ht="15.8" customHeight="1" x14ac:dyDescent="0.3"/>
    <row r="344" ht="15.8" customHeight="1" x14ac:dyDescent="0.3"/>
    <row r="345" ht="15.8" customHeight="1" x14ac:dyDescent="0.3"/>
    <row r="346" ht="15.8" customHeight="1" x14ac:dyDescent="0.3"/>
    <row r="347" ht="15.8" customHeight="1" x14ac:dyDescent="0.3"/>
    <row r="348" ht="15.8" customHeight="1" x14ac:dyDescent="0.3"/>
    <row r="349" ht="15.8" customHeight="1" x14ac:dyDescent="0.3"/>
    <row r="350" ht="15.8" customHeight="1" x14ac:dyDescent="0.3"/>
    <row r="351" ht="15.8" customHeight="1" x14ac:dyDescent="0.3"/>
    <row r="352" ht="15.8" customHeight="1" x14ac:dyDescent="0.3"/>
    <row r="353" ht="15.8" customHeight="1" x14ac:dyDescent="0.3"/>
    <row r="354" ht="15.8" customHeight="1" x14ac:dyDescent="0.3"/>
    <row r="355" ht="15.8" customHeight="1" x14ac:dyDescent="0.3"/>
    <row r="356" ht="15.8" customHeight="1" x14ac:dyDescent="0.3"/>
    <row r="357" ht="15.8" customHeight="1" x14ac:dyDescent="0.3"/>
    <row r="358" ht="15.8" customHeight="1" x14ac:dyDescent="0.3"/>
    <row r="359" ht="15.8" customHeight="1" x14ac:dyDescent="0.3"/>
    <row r="360" ht="15.8" customHeight="1" x14ac:dyDescent="0.3"/>
    <row r="361" ht="15.8" customHeight="1" x14ac:dyDescent="0.3"/>
    <row r="362" ht="15.8" customHeight="1" x14ac:dyDescent="0.3"/>
    <row r="363" ht="15.8" customHeight="1" x14ac:dyDescent="0.3"/>
    <row r="364" ht="15.8" customHeight="1" x14ac:dyDescent="0.3"/>
    <row r="365" ht="15.8" customHeight="1" x14ac:dyDescent="0.3"/>
    <row r="366" ht="15.8" customHeight="1" x14ac:dyDescent="0.3"/>
    <row r="367" ht="15.8" customHeight="1" x14ac:dyDescent="0.3"/>
    <row r="368" ht="15.8" customHeight="1" x14ac:dyDescent="0.3"/>
    <row r="369" ht="15.8" customHeight="1" x14ac:dyDescent="0.3"/>
    <row r="370" ht="15.8" customHeight="1" x14ac:dyDescent="0.3"/>
    <row r="371" ht="15.8" customHeight="1" x14ac:dyDescent="0.3"/>
    <row r="372" ht="15.8" customHeight="1" x14ac:dyDescent="0.3"/>
    <row r="373" ht="15.8" customHeight="1" x14ac:dyDescent="0.3"/>
    <row r="374" ht="15.8" customHeight="1" x14ac:dyDescent="0.3"/>
    <row r="375" ht="15.8" customHeight="1" x14ac:dyDescent="0.3"/>
    <row r="376" ht="15.8" customHeight="1" x14ac:dyDescent="0.3"/>
    <row r="377" ht="15.8" customHeight="1" x14ac:dyDescent="0.3"/>
    <row r="378" ht="15.8" customHeight="1" x14ac:dyDescent="0.3"/>
    <row r="379" ht="15.8" customHeight="1" x14ac:dyDescent="0.3"/>
    <row r="380" ht="15.8" customHeight="1" x14ac:dyDescent="0.3"/>
    <row r="381" ht="15.8" customHeight="1" x14ac:dyDescent="0.3"/>
    <row r="382" ht="15.8" customHeight="1" x14ac:dyDescent="0.3"/>
    <row r="383" ht="15.8" customHeight="1" x14ac:dyDescent="0.3"/>
    <row r="384" ht="15.8" customHeight="1" x14ac:dyDescent="0.3"/>
    <row r="385" ht="15.8" customHeight="1" x14ac:dyDescent="0.3"/>
    <row r="386" ht="15.8" customHeight="1" x14ac:dyDescent="0.3"/>
    <row r="387" ht="15.8" customHeight="1" x14ac:dyDescent="0.3"/>
    <row r="388" ht="15.8" customHeight="1" x14ac:dyDescent="0.3"/>
    <row r="389" ht="15.8" customHeight="1" x14ac:dyDescent="0.3"/>
    <row r="390" ht="15.8" customHeight="1" x14ac:dyDescent="0.3"/>
    <row r="391" ht="15.8" customHeight="1" x14ac:dyDescent="0.3"/>
    <row r="392" ht="15.8" customHeight="1" x14ac:dyDescent="0.3"/>
    <row r="393" ht="15.8" customHeight="1" x14ac:dyDescent="0.3"/>
    <row r="394" ht="15.8" customHeight="1" x14ac:dyDescent="0.3"/>
    <row r="395" ht="15.8" customHeight="1" x14ac:dyDescent="0.3"/>
    <row r="396" ht="15.8" customHeight="1" x14ac:dyDescent="0.3"/>
    <row r="397" ht="15.8" customHeight="1" x14ac:dyDescent="0.3"/>
    <row r="398" ht="15.8" customHeight="1" x14ac:dyDescent="0.3"/>
    <row r="399" ht="15.8" customHeight="1" x14ac:dyDescent="0.3"/>
    <row r="400" ht="15.8" customHeight="1" x14ac:dyDescent="0.3"/>
    <row r="401" ht="15.8" customHeight="1" x14ac:dyDescent="0.3"/>
    <row r="402" ht="15.8" customHeight="1" x14ac:dyDescent="0.3"/>
    <row r="403" ht="15.8" customHeight="1" x14ac:dyDescent="0.3"/>
    <row r="404" ht="15.8" customHeight="1" x14ac:dyDescent="0.3"/>
    <row r="405" ht="15.8" customHeight="1" x14ac:dyDescent="0.3"/>
    <row r="406" ht="15.8" customHeight="1" x14ac:dyDescent="0.3"/>
    <row r="407" ht="15.8" customHeight="1" x14ac:dyDescent="0.3"/>
    <row r="408" ht="15.8" customHeight="1" x14ac:dyDescent="0.3"/>
    <row r="409" ht="15.8" customHeight="1" x14ac:dyDescent="0.3"/>
    <row r="410" ht="15.8" customHeight="1" x14ac:dyDescent="0.3"/>
    <row r="411" ht="15.8" customHeight="1" x14ac:dyDescent="0.3"/>
    <row r="412" ht="15.8" customHeight="1" x14ac:dyDescent="0.3"/>
    <row r="413" ht="15.8" customHeight="1" x14ac:dyDescent="0.3"/>
    <row r="414" ht="15.8" customHeight="1" x14ac:dyDescent="0.3"/>
    <row r="415" ht="15.8" customHeight="1" x14ac:dyDescent="0.3"/>
    <row r="416" ht="15.8" customHeight="1" x14ac:dyDescent="0.3"/>
    <row r="417" ht="15.8" customHeight="1" x14ac:dyDescent="0.3"/>
    <row r="418" ht="15.8" customHeight="1" x14ac:dyDescent="0.3"/>
    <row r="419" ht="15.8" customHeight="1" x14ac:dyDescent="0.3"/>
    <row r="420" ht="15.8" customHeight="1" x14ac:dyDescent="0.3"/>
    <row r="421" ht="15.8" customHeight="1" x14ac:dyDescent="0.3"/>
    <row r="422" ht="15.8" customHeight="1" x14ac:dyDescent="0.3"/>
    <row r="423" ht="15.8" customHeight="1" x14ac:dyDescent="0.3"/>
    <row r="424" ht="15.8" customHeight="1" x14ac:dyDescent="0.3"/>
    <row r="425" ht="15.8" customHeight="1" x14ac:dyDescent="0.3"/>
    <row r="426" ht="15.8" customHeight="1" x14ac:dyDescent="0.3"/>
    <row r="427" ht="15.8" customHeight="1" x14ac:dyDescent="0.3"/>
    <row r="428" ht="15.8" customHeight="1" x14ac:dyDescent="0.3"/>
    <row r="429" ht="15.8" customHeight="1" x14ac:dyDescent="0.3"/>
    <row r="430" ht="15.8" customHeight="1" x14ac:dyDescent="0.3"/>
    <row r="431" ht="15.8" customHeight="1" x14ac:dyDescent="0.3"/>
    <row r="432" ht="15.8" customHeight="1" x14ac:dyDescent="0.3"/>
    <row r="433" ht="15.8" customHeight="1" x14ac:dyDescent="0.3"/>
    <row r="434" ht="15.8" customHeight="1" x14ac:dyDescent="0.3"/>
    <row r="435" ht="15.8" customHeight="1" x14ac:dyDescent="0.3"/>
    <row r="436" ht="15.8" customHeight="1" x14ac:dyDescent="0.3"/>
    <row r="437" ht="15.8" customHeight="1" x14ac:dyDescent="0.3"/>
    <row r="438" ht="15.8" customHeight="1" x14ac:dyDescent="0.3"/>
    <row r="439" ht="15.8" customHeight="1" x14ac:dyDescent="0.3"/>
    <row r="440" ht="15.8" customHeight="1" x14ac:dyDescent="0.3"/>
    <row r="441" ht="15.8" customHeight="1" x14ac:dyDescent="0.3"/>
    <row r="442" ht="15.8" customHeight="1" x14ac:dyDescent="0.3"/>
    <row r="443" ht="15.8" customHeight="1" x14ac:dyDescent="0.3"/>
    <row r="444" ht="15.8" customHeight="1" x14ac:dyDescent="0.3"/>
    <row r="445" ht="15.8" customHeight="1" x14ac:dyDescent="0.3"/>
    <row r="446" ht="15.8" customHeight="1" x14ac:dyDescent="0.3"/>
    <row r="447" ht="15.8" customHeight="1" x14ac:dyDescent="0.3"/>
    <row r="448" ht="15.8" customHeight="1" x14ac:dyDescent="0.3"/>
    <row r="449" ht="15.8" customHeight="1" x14ac:dyDescent="0.3"/>
    <row r="450" ht="15.8" customHeight="1" x14ac:dyDescent="0.3"/>
    <row r="451" ht="15.8" customHeight="1" x14ac:dyDescent="0.3"/>
    <row r="452" ht="15.8" customHeight="1" x14ac:dyDescent="0.3"/>
    <row r="453" ht="15.8" customHeight="1" x14ac:dyDescent="0.3"/>
    <row r="454" ht="15.8" customHeight="1" x14ac:dyDescent="0.3"/>
    <row r="455" ht="15.8" customHeight="1" x14ac:dyDescent="0.3"/>
    <row r="456" ht="15.8" customHeight="1" x14ac:dyDescent="0.3"/>
    <row r="457" ht="15.8" customHeight="1" x14ac:dyDescent="0.3"/>
    <row r="458" ht="15.8" customHeight="1" x14ac:dyDescent="0.3"/>
    <row r="459" ht="15.8" customHeight="1" x14ac:dyDescent="0.3"/>
    <row r="460" ht="15.8" customHeight="1" x14ac:dyDescent="0.3"/>
    <row r="461" ht="15.8" customHeight="1" x14ac:dyDescent="0.3"/>
    <row r="462" ht="15.8" customHeight="1" x14ac:dyDescent="0.3"/>
    <row r="463" ht="15.8" customHeight="1" x14ac:dyDescent="0.3"/>
    <row r="464" ht="15.8" customHeight="1" x14ac:dyDescent="0.3"/>
    <row r="465" ht="15.8" customHeight="1" x14ac:dyDescent="0.3"/>
    <row r="466" ht="15.8" customHeight="1" x14ac:dyDescent="0.3"/>
    <row r="467" ht="15.8" customHeight="1" x14ac:dyDescent="0.3"/>
    <row r="468" ht="15.8" customHeight="1" x14ac:dyDescent="0.3"/>
    <row r="469" ht="15.8" customHeight="1" x14ac:dyDescent="0.3"/>
    <row r="470" ht="15.8" customHeight="1" x14ac:dyDescent="0.3"/>
    <row r="471" ht="15.8" customHeight="1" x14ac:dyDescent="0.3"/>
    <row r="472" ht="15.8" customHeight="1" x14ac:dyDescent="0.3"/>
    <row r="473" ht="15.8" customHeight="1" x14ac:dyDescent="0.3"/>
    <row r="474" ht="15.8" customHeight="1" x14ac:dyDescent="0.3"/>
    <row r="475" ht="15.8" customHeight="1" x14ac:dyDescent="0.3"/>
    <row r="476" ht="15.8" customHeight="1" x14ac:dyDescent="0.3"/>
    <row r="477" ht="15.8" customHeight="1" x14ac:dyDescent="0.3"/>
    <row r="478" ht="15.8" customHeight="1" x14ac:dyDescent="0.3"/>
    <row r="479" ht="15.8" customHeight="1" x14ac:dyDescent="0.3"/>
    <row r="480" ht="15.8" customHeight="1" x14ac:dyDescent="0.3"/>
    <row r="481" ht="15.8" customHeight="1" x14ac:dyDescent="0.3"/>
    <row r="482" ht="15.8" customHeight="1" x14ac:dyDescent="0.3"/>
    <row r="483" ht="15.8" customHeight="1" x14ac:dyDescent="0.3"/>
    <row r="484" ht="15.8" customHeight="1" x14ac:dyDescent="0.3"/>
    <row r="485" ht="15.8" customHeight="1" x14ac:dyDescent="0.3"/>
    <row r="486" ht="15.8" customHeight="1" x14ac:dyDescent="0.3"/>
    <row r="487" ht="15.8" customHeight="1" x14ac:dyDescent="0.3"/>
    <row r="488" ht="15.8" customHeight="1" x14ac:dyDescent="0.3"/>
    <row r="489" ht="15.8" customHeight="1" x14ac:dyDescent="0.3"/>
    <row r="490" ht="15.8" customHeight="1" x14ac:dyDescent="0.3"/>
    <row r="491" ht="15.8" customHeight="1" x14ac:dyDescent="0.3"/>
    <row r="492" ht="15.8" customHeight="1" x14ac:dyDescent="0.3"/>
    <row r="493" ht="15.8" customHeight="1" x14ac:dyDescent="0.3"/>
    <row r="494" ht="15.8" customHeight="1" x14ac:dyDescent="0.3"/>
    <row r="495" ht="15.8" customHeight="1" x14ac:dyDescent="0.3"/>
    <row r="496" ht="15.8" customHeight="1" x14ac:dyDescent="0.3"/>
    <row r="497" ht="15.8" customHeight="1" x14ac:dyDescent="0.3"/>
    <row r="498" ht="15.8" customHeight="1" x14ac:dyDescent="0.3"/>
    <row r="499" ht="15.8" customHeight="1" x14ac:dyDescent="0.3"/>
    <row r="500" ht="15.8" customHeight="1" x14ac:dyDescent="0.3"/>
    <row r="501" ht="15.8" customHeight="1" x14ac:dyDescent="0.3"/>
    <row r="502" ht="15.8" customHeight="1" x14ac:dyDescent="0.3"/>
    <row r="503" ht="15.8" customHeight="1" x14ac:dyDescent="0.3"/>
    <row r="504" ht="15.8" customHeight="1" x14ac:dyDescent="0.3"/>
    <row r="505" ht="15.8" customHeight="1" x14ac:dyDescent="0.3"/>
    <row r="506" ht="15.8" customHeight="1" x14ac:dyDescent="0.3"/>
    <row r="507" ht="15.8" customHeight="1" x14ac:dyDescent="0.3"/>
    <row r="508" ht="15.8" customHeight="1" x14ac:dyDescent="0.3"/>
    <row r="509" ht="15.8" customHeight="1" x14ac:dyDescent="0.3"/>
    <row r="510" ht="15.8" customHeight="1" x14ac:dyDescent="0.3"/>
    <row r="511" ht="15.8" customHeight="1" x14ac:dyDescent="0.3"/>
    <row r="512" ht="15.8" customHeight="1" x14ac:dyDescent="0.3"/>
    <row r="513" ht="15.8" customHeight="1" x14ac:dyDescent="0.3"/>
    <row r="514" ht="15.8" customHeight="1" x14ac:dyDescent="0.3"/>
    <row r="515" ht="15.8" customHeight="1" x14ac:dyDescent="0.3"/>
    <row r="516" ht="15.8" customHeight="1" x14ac:dyDescent="0.3"/>
    <row r="517" ht="15.8" customHeight="1" x14ac:dyDescent="0.3"/>
    <row r="518" ht="15.8" customHeight="1" x14ac:dyDescent="0.3"/>
    <row r="519" ht="15.8" customHeight="1" x14ac:dyDescent="0.3"/>
    <row r="520" ht="15.8" customHeight="1" x14ac:dyDescent="0.3"/>
    <row r="521" ht="15.8" customHeight="1" x14ac:dyDescent="0.3"/>
    <row r="522" ht="15.8" customHeight="1" x14ac:dyDescent="0.3"/>
    <row r="523" ht="15.8" customHeight="1" x14ac:dyDescent="0.3"/>
    <row r="524" ht="15.8" customHeight="1" x14ac:dyDescent="0.3"/>
    <row r="525" ht="15.8" customHeight="1" x14ac:dyDescent="0.3"/>
    <row r="526" ht="15.8" customHeight="1" x14ac:dyDescent="0.3"/>
    <row r="527" ht="15.8" customHeight="1" x14ac:dyDescent="0.3"/>
    <row r="528" ht="15.8" customHeight="1" x14ac:dyDescent="0.3"/>
    <row r="529" ht="15.8" customHeight="1" x14ac:dyDescent="0.3"/>
    <row r="530" ht="15.8" customHeight="1" x14ac:dyDescent="0.3"/>
    <row r="531" ht="15.8" customHeight="1" x14ac:dyDescent="0.3"/>
    <row r="532" ht="15.8" customHeight="1" x14ac:dyDescent="0.3"/>
    <row r="533" ht="15.8" customHeight="1" x14ac:dyDescent="0.3"/>
    <row r="534" ht="15.8" customHeight="1" x14ac:dyDescent="0.3"/>
    <row r="535" ht="15.8" customHeight="1" x14ac:dyDescent="0.3"/>
    <row r="536" ht="15.8" customHeight="1" x14ac:dyDescent="0.3"/>
    <row r="537" ht="15.8" customHeight="1" x14ac:dyDescent="0.3"/>
    <row r="538" ht="15.8" customHeight="1" x14ac:dyDescent="0.3"/>
    <row r="539" ht="15.8" customHeight="1" x14ac:dyDescent="0.3"/>
    <row r="540" ht="15.8" customHeight="1" x14ac:dyDescent="0.3"/>
    <row r="541" ht="15.8" customHeight="1" x14ac:dyDescent="0.3"/>
    <row r="542" ht="15.8" customHeight="1" x14ac:dyDescent="0.3"/>
    <row r="543" ht="15.8" customHeight="1" x14ac:dyDescent="0.3"/>
    <row r="544" ht="15.8" customHeight="1" x14ac:dyDescent="0.3"/>
    <row r="545" ht="15.8" customHeight="1" x14ac:dyDescent="0.3"/>
    <row r="546" ht="15.8" customHeight="1" x14ac:dyDescent="0.3"/>
    <row r="547" ht="15.8" customHeight="1" x14ac:dyDescent="0.3"/>
    <row r="548" ht="15.8" customHeight="1" x14ac:dyDescent="0.3"/>
    <row r="549" ht="15.8" customHeight="1" x14ac:dyDescent="0.3"/>
    <row r="550" ht="15.8" customHeight="1" x14ac:dyDescent="0.3"/>
    <row r="551" ht="15.8" customHeight="1" x14ac:dyDescent="0.3"/>
    <row r="552" ht="15.8" customHeight="1" x14ac:dyDescent="0.3"/>
    <row r="553" ht="15.8" customHeight="1" x14ac:dyDescent="0.3"/>
    <row r="554" ht="15.8" customHeight="1" x14ac:dyDescent="0.3"/>
    <row r="555" ht="15.8" customHeight="1" x14ac:dyDescent="0.3"/>
    <row r="556" ht="15.8" customHeight="1" x14ac:dyDescent="0.3"/>
    <row r="557" ht="15.8" customHeight="1" x14ac:dyDescent="0.3"/>
    <row r="558" ht="15.8" customHeight="1" x14ac:dyDescent="0.3"/>
    <row r="559" ht="15.8" customHeight="1" x14ac:dyDescent="0.3"/>
    <row r="560" ht="15.8" customHeight="1" x14ac:dyDescent="0.3"/>
    <row r="561" ht="15.8" customHeight="1" x14ac:dyDescent="0.3"/>
    <row r="562" ht="15.8" customHeight="1" x14ac:dyDescent="0.3"/>
    <row r="563" ht="15.8" customHeight="1" x14ac:dyDescent="0.3"/>
    <row r="564" ht="15.8" customHeight="1" x14ac:dyDescent="0.3"/>
    <row r="565" ht="15.8" customHeight="1" x14ac:dyDescent="0.3"/>
    <row r="566" ht="15.8" customHeight="1" x14ac:dyDescent="0.3"/>
    <row r="567" ht="15.8" customHeight="1" x14ac:dyDescent="0.3"/>
    <row r="568" ht="15.8" customHeight="1" x14ac:dyDescent="0.3"/>
    <row r="569" ht="15.8" customHeight="1" x14ac:dyDescent="0.3"/>
    <row r="570" ht="15.8" customHeight="1" x14ac:dyDescent="0.3"/>
    <row r="571" ht="15.8" customHeight="1" x14ac:dyDescent="0.3"/>
    <row r="572" ht="15.8" customHeight="1" x14ac:dyDescent="0.3"/>
    <row r="573" ht="15.8" customHeight="1" x14ac:dyDescent="0.3"/>
    <row r="574" ht="15.8" customHeight="1" x14ac:dyDescent="0.3"/>
    <row r="575" ht="15.8" customHeight="1" x14ac:dyDescent="0.3"/>
    <row r="576" ht="15.8" customHeight="1" x14ac:dyDescent="0.3"/>
    <row r="577" ht="15.8" customHeight="1" x14ac:dyDescent="0.3"/>
    <row r="578" ht="15.8" customHeight="1" x14ac:dyDescent="0.3"/>
    <row r="579" ht="15.8" customHeight="1" x14ac:dyDescent="0.3"/>
    <row r="580" ht="15.8" customHeight="1" x14ac:dyDescent="0.3"/>
    <row r="581" ht="15.8" customHeight="1" x14ac:dyDescent="0.3"/>
    <row r="582" ht="15.8" customHeight="1" x14ac:dyDescent="0.3"/>
    <row r="583" ht="15.8" customHeight="1" x14ac:dyDescent="0.3"/>
    <row r="584" ht="15.8" customHeight="1" x14ac:dyDescent="0.3"/>
    <row r="585" ht="15.8" customHeight="1" x14ac:dyDescent="0.3"/>
    <row r="586" ht="15.8" customHeight="1" x14ac:dyDescent="0.3"/>
    <row r="587" ht="15.8" customHeight="1" x14ac:dyDescent="0.3"/>
    <row r="588" ht="15.8" customHeight="1" x14ac:dyDescent="0.3"/>
    <row r="589" ht="15.8" customHeight="1" x14ac:dyDescent="0.3"/>
    <row r="590" ht="15.8" customHeight="1" x14ac:dyDescent="0.3"/>
    <row r="591" ht="15.8" customHeight="1" x14ac:dyDescent="0.3"/>
    <row r="592" ht="15.8" customHeight="1" x14ac:dyDescent="0.3"/>
    <row r="593" ht="15.8" customHeight="1" x14ac:dyDescent="0.3"/>
    <row r="594" ht="15.8" customHeight="1" x14ac:dyDescent="0.3"/>
    <row r="595" ht="15.8" customHeight="1" x14ac:dyDescent="0.3"/>
    <row r="596" ht="15.8" customHeight="1" x14ac:dyDescent="0.3"/>
    <row r="597" ht="15.8" customHeight="1" x14ac:dyDescent="0.3"/>
    <row r="598" ht="15.8" customHeight="1" x14ac:dyDescent="0.3"/>
    <row r="599" ht="15.8" customHeight="1" x14ac:dyDescent="0.3"/>
    <row r="600" ht="15.8" customHeight="1" x14ac:dyDescent="0.3"/>
    <row r="601" ht="15.8" customHeight="1" x14ac:dyDescent="0.3"/>
    <row r="602" ht="15.8" customHeight="1" x14ac:dyDescent="0.3"/>
    <row r="603" ht="15.8" customHeight="1" x14ac:dyDescent="0.3"/>
    <row r="604" ht="15.8" customHeight="1" x14ac:dyDescent="0.3"/>
    <row r="605" ht="15.8" customHeight="1" x14ac:dyDescent="0.3"/>
    <row r="606" ht="15.8" customHeight="1" x14ac:dyDescent="0.3"/>
    <row r="607" ht="15.8" customHeight="1" x14ac:dyDescent="0.3"/>
    <row r="608" ht="15.8" customHeight="1" x14ac:dyDescent="0.3"/>
    <row r="609" ht="15.8" customHeight="1" x14ac:dyDescent="0.3"/>
    <row r="610" ht="15.8" customHeight="1" x14ac:dyDescent="0.3"/>
    <row r="611" ht="15.8" customHeight="1" x14ac:dyDescent="0.3"/>
    <row r="612" ht="15.8" customHeight="1" x14ac:dyDescent="0.3"/>
    <row r="613" ht="15.8" customHeight="1" x14ac:dyDescent="0.3"/>
    <row r="614" ht="15.8" customHeight="1" x14ac:dyDescent="0.3"/>
    <row r="615" ht="15.8" customHeight="1" x14ac:dyDescent="0.3"/>
    <row r="616" ht="15.8" customHeight="1" x14ac:dyDescent="0.3"/>
    <row r="617" ht="15.8" customHeight="1" x14ac:dyDescent="0.3"/>
    <row r="618" ht="15.8" customHeight="1" x14ac:dyDescent="0.3"/>
    <row r="619" ht="15.8" customHeight="1" x14ac:dyDescent="0.3"/>
    <row r="620" ht="15.8" customHeight="1" x14ac:dyDescent="0.3"/>
    <row r="621" ht="15.8" customHeight="1" x14ac:dyDescent="0.3"/>
    <row r="622" ht="15.8" customHeight="1" x14ac:dyDescent="0.3"/>
    <row r="623" ht="15.8" customHeight="1" x14ac:dyDescent="0.3"/>
    <row r="624" ht="15.8" customHeight="1" x14ac:dyDescent="0.3"/>
    <row r="625" ht="15.8" customHeight="1" x14ac:dyDescent="0.3"/>
    <row r="626" ht="15.8" customHeight="1" x14ac:dyDescent="0.3"/>
    <row r="627" ht="15.8" customHeight="1" x14ac:dyDescent="0.3"/>
    <row r="628" ht="15.8" customHeight="1" x14ac:dyDescent="0.3"/>
    <row r="629" ht="15.8" customHeight="1" x14ac:dyDescent="0.3"/>
    <row r="630" ht="15.8" customHeight="1" x14ac:dyDescent="0.3"/>
    <row r="631" ht="15.8" customHeight="1" x14ac:dyDescent="0.3"/>
    <row r="632" ht="15.8" customHeight="1" x14ac:dyDescent="0.3"/>
    <row r="633" ht="15.8" customHeight="1" x14ac:dyDescent="0.3"/>
    <row r="634" ht="15.8" customHeight="1" x14ac:dyDescent="0.3"/>
    <row r="635" ht="15.8" customHeight="1" x14ac:dyDescent="0.3"/>
    <row r="636" ht="15.8" customHeight="1" x14ac:dyDescent="0.3"/>
    <row r="637" ht="15.8" customHeight="1" x14ac:dyDescent="0.3"/>
    <row r="638" ht="15.8" customHeight="1" x14ac:dyDescent="0.3"/>
    <row r="639" ht="15.8" customHeight="1" x14ac:dyDescent="0.3"/>
    <row r="640" ht="15.8" customHeight="1" x14ac:dyDescent="0.3"/>
    <row r="641" ht="15.8" customHeight="1" x14ac:dyDescent="0.3"/>
    <row r="642" ht="15.8" customHeight="1" x14ac:dyDescent="0.3"/>
    <row r="643" ht="15.8" customHeight="1" x14ac:dyDescent="0.3"/>
    <row r="644" ht="15.8" customHeight="1" x14ac:dyDescent="0.3"/>
    <row r="645" ht="15.8" customHeight="1" x14ac:dyDescent="0.3"/>
    <row r="646" ht="15.8" customHeight="1" x14ac:dyDescent="0.3"/>
    <row r="647" ht="15.8" customHeight="1" x14ac:dyDescent="0.3"/>
    <row r="648" ht="15.8" customHeight="1" x14ac:dyDescent="0.3"/>
    <row r="649" ht="15.8" customHeight="1" x14ac:dyDescent="0.3"/>
    <row r="650" ht="15.8" customHeight="1" x14ac:dyDescent="0.3"/>
    <row r="651" ht="15.8" customHeight="1" x14ac:dyDescent="0.3"/>
    <row r="652" ht="15.8" customHeight="1" x14ac:dyDescent="0.3"/>
    <row r="653" ht="15.8" customHeight="1" x14ac:dyDescent="0.3"/>
    <row r="654" ht="15.8" customHeight="1" x14ac:dyDescent="0.3"/>
    <row r="655" ht="15.8" customHeight="1" x14ac:dyDescent="0.3"/>
    <row r="656" ht="15.8" customHeight="1" x14ac:dyDescent="0.3"/>
    <row r="657" ht="15.8" customHeight="1" x14ac:dyDescent="0.3"/>
    <row r="658" ht="15.8" customHeight="1" x14ac:dyDescent="0.3"/>
    <row r="659" ht="15.8" customHeight="1" x14ac:dyDescent="0.3"/>
    <row r="660" ht="15.8" customHeight="1" x14ac:dyDescent="0.3"/>
    <row r="661" ht="15.8" customHeight="1" x14ac:dyDescent="0.3"/>
    <row r="662" ht="15.8" customHeight="1" x14ac:dyDescent="0.3"/>
    <row r="663" ht="15.8" customHeight="1" x14ac:dyDescent="0.3"/>
    <row r="664" ht="15.8" customHeight="1" x14ac:dyDescent="0.3"/>
    <row r="665" ht="15.8" customHeight="1" x14ac:dyDescent="0.3"/>
    <row r="666" ht="15.8" customHeight="1" x14ac:dyDescent="0.3"/>
    <row r="667" ht="15.8" customHeight="1" x14ac:dyDescent="0.3"/>
    <row r="668" ht="15.8" customHeight="1" x14ac:dyDescent="0.3"/>
    <row r="669" ht="15.8" customHeight="1" x14ac:dyDescent="0.3"/>
    <row r="670" ht="15.8" customHeight="1" x14ac:dyDescent="0.3"/>
    <row r="671" ht="15.8" customHeight="1" x14ac:dyDescent="0.3"/>
    <row r="672" ht="15.8" customHeight="1" x14ac:dyDescent="0.3"/>
    <row r="673" ht="15.8" customHeight="1" x14ac:dyDescent="0.3"/>
    <row r="674" ht="15.8" customHeight="1" x14ac:dyDescent="0.3"/>
    <row r="675" ht="15.8" customHeight="1" x14ac:dyDescent="0.3"/>
    <row r="676" ht="15.8" customHeight="1" x14ac:dyDescent="0.3"/>
    <row r="677" ht="15.8" customHeight="1" x14ac:dyDescent="0.3"/>
    <row r="678" ht="15.8" customHeight="1" x14ac:dyDescent="0.3"/>
    <row r="679" ht="15.8" customHeight="1" x14ac:dyDescent="0.3"/>
    <row r="680" ht="15.8" customHeight="1" x14ac:dyDescent="0.3"/>
    <row r="681" ht="15.8" customHeight="1" x14ac:dyDescent="0.3"/>
    <row r="682" ht="15.8" customHeight="1" x14ac:dyDescent="0.3"/>
    <row r="683" ht="15.8" customHeight="1" x14ac:dyDescent="0.3"/>
    <row r="684" ht="15.8" customHeight="1" x14ac:dyDescent="0.3"/>
    <row r="685" ht="15.8" customHeight="1" x14ac:dyDescent="0.3"/>
    <row r="686" ht="15.8" customHeight="1" x14ac:dyDescent="0.3"/>
    <row r="687" ht="15.8" customHeight="1" x14ac:dyDescent="0.3"/>
    <row r="688" ht="15.8" customHeight="1" x14ac:dyDescent="0.3"/>
    <row r="689" ht="15.8" customHeight="1" x14ac:dyDescent="0.3"/>
    <row r="690" ht="15.8" customHeight="1" x14ac:dyDescent="0.3"/>
    <row r="691" ht="15.8" customHeight="1" x14ac:dyDescent="0.3"/>
    <row r="692" ht="15.8" customHeight="1" x14ac:dyDescent="0.3"/>
    <row r="693" ht="15.8" customHeight="1" x14ac:dyDescent="0.3"/>
    <row r="694" ht="15.8" customHeight="1" x14ac:dyDescent="0.3"/>
    <row r="695" ht="15.8" customHeight="1" x14ac:dyDescent="0.3"/>
    <row r="696" ht="15.8" customHeight="1" x14ac:dyDescent="0.3"/>
    <row r="697" ht="15.8" customHeight="1" x14ac:dyDescent="0.3"/>
    <row r="698" ht="15.8" customHeight="1" x14ac:dyDescent="0.3"/>
    <row r="699" ht="15.8" customHeight="1" x14ac:dyDescent="0.3"/>
    <row r="700" ht="15.8" customHeight="1" x14ac:dyDescent="0.3"/>
    <row r="701" ht="15.8" customHeight="1" x14ac:dyDescent="0.3"/>
    <row r="702" ht="15.8" customHeight="1" x14ac:dyDescent="0.3"/>
    <row r="703" ht="15.8" customHeight="1" x14ac:dyDescent="0.3"/>
    <row r="704" ht="15.8" customHeight="1" x14ac:dyDescent="0.3"/>
    <row r="705" ht="15.8" customHeight="1" x14ac:dyDescent="0.3"/>
    <row r="706" ht="15.8" customHeight="1" x14ac:dyDescent="0.3"/>
    <row r="707" ht="15.8" customHeight="1" x14ac:dyDescent="0.3"/>
    <row r="708" ht="15.8" customHeight="1" x14ac:dyDescent="0.3"/>
    <row r="709" ht="15.8" customHeight="1" x14ac:dyDescent="0.3"/>
    <row r="710" ht="15.8" customHeight="1" x14ac:dyDescent="0.3"/>
    <row r="711" ht="15.8" customHeight="1" x14ac:dyDescent="0.3"/>
    <row r="712" ht="15.8" customHeight="1" x14ac:dyDescent="0.3"/>
    <row r="713" ht="15.8" customHeight="1" x14ac:dyDescent="0.3"/>
    <row r="714" ht="15.8" customHeight="1" x14ac:dyDescent="0.3"/>
    <row r="715" ht="15.8" customHeight="1" x14ac:dyDescent="0.3"/>
    <row r="716" ht="15.8" customHeight="1" x14ac:dyDescent="0.3"/>
    <row r="717" ht="15.8" customHeight="1" x14ac:dyDescent="0.3"/>
    <row r="718" ht="15.8" customHeight="1" x14ac:dyDescent="0.3"/>
    <row r="719" ht="15.8" customHeight="1" x14ac:dyDescent="0.3"/>
    <row r="720" ht="15.8" customHeight="1" x14ac:dyDescent="0.3"/>
    <row r="721" ht="15.8" customHeight="1" x14ac:dyDescent="0.3"/>
    <row r="722" ht="15.8" customHeight="1" x14ac:dyDescent="0.3"/>
    <row r="723" ht="15.8" customHeight="1" x14ac:dyDescent="0.3"/>
    <row r="724" ht="15.8" customHeight="1" x14ac:dyDescent="0.3"/>
    <row r="725" ht="15.8" customHeight="1" x14ac:dyDescent="0.3"/>
    <row r="726" ht="15.8" customHeight="1" x14ac:dyDescent="0.3"/>
    <row r="727" ht="15.8" customHeight="1" x14ac:dyDescent="0.3"/>
    <row r="728" ht="15.8" customHeight="1" x14ac:dyDescent="0.3"/>
    <row r="729" ht="15.8" customHeight="1" x14ac:dyDescent="0.3"/>
    <row r="730" ht="15.8" customHeight="1" x14ac:dyDescent="0.3"/>
    <row r="731" ht="15.8" customHeight="1" x14ac:dyDescent="0.3"/>
    <row r="732" ht="15.8" customHeight="1" x14ac:dyDescent="0.3"/>
    <row r="733" ht="15.8" customHeight="1" x14ac:dyDescent="0.3"/>
    <row r="734" ht="15.8" customHeight="1" x14ac:dyDescent="0.3"/>
    <row r="735" ht="15.8" customHeight="1" x14ac:dyDescent="0.3"/>
    <row r="736" ht="15.8" customHeight="1" x14ac:dyDescent="0.3"/>
    <row r="737" ht="15.8" customHeight="1" x14ac:dyDescent="0.3"/>
    <row r="738" ht="15.8" customHeight="1" x14ac:dyDescent="0.3"/>
    <row r="739" ht="15.8" customHeight="1" x14ac:dyDescent="0.3"/>
    <row r="740" ht="15.8" customHeight="1" x14ac:dyDescent="0.3"/>
    <row r="741" ht="15.8" customHeight="1" x14ac:dyDescent="0.3"/>
    <row r="742" ht="15.8" customHeight="1" x14ac:dyDescent="0.3"/>
    <row r="743" ht="15.8" customHeight="1" x14ac:dyDescent="0.3"/>
    <row r="744" ht="15.8" customHeight="1" x14ac:dyDescent="0.3"/>
    <row r="745" ht="15.8" customHeight="1" x14ac:dyDescent="0.3"/>
    <row r="746" ht="15.8" customHeight="1" x14ac:dyDescent="0.3"/>
    <row r="747" ht="15.8" customHeight="1" x14ac:dyDescent="0.3"/>
    <row r="748" ht="15.8" customHeight="1" x14ac:dyDescent="0.3"/>
    <row r="749" ht="15.8" customHeight="1" x14ac:dyDescent="0.3"/>
    <row r="750" ht="15.8" customHeight="1" x14ac:dyDescent="0.3"/>
    <row r="751" ht="15.8" customHeight="1" x14ac:dyDescent="0.3"/>
    <row r="752" ht="15.8" customHeight="1" x14ac:dyDescent="0.3"/>
    <row r="753" ht="15.8" customHeight="1" x14ac:dyDescent="0.3"/>
    <row r="754" ht="15.8" customHeight="1" x14ac:dyDescent="0.3"/>
    <row r="755" ht="15.8" customHeight="1" x14ac:dyDescent="0.3"/>
    <row r="756" ht="15.8" customHeight="1" x14ac:dyDescent="0.3"/>
    <row r="757" ht="15.8" customHeight="1" x14ac:dyDescent="0.3"/>
    <row r="758" ht="15.8" customHeight="1" x14ac:dyDescent="0.3"/>
    <row r="759" ht="15.8" customHeight="1" x14ac:dyDescent="0.3"/>
    <row r="760" ht="15.8" customHeight="1" x14ac:dyDescent="0.3"/>
    <row r="761" ht="15.8" customHeight="1" x14ac:dyDescent="0.3"/>
    <row r="762" ht="15.8" customHeight="1" x14ac:dyDescent="0.3"/>
    <row r="763" ht="15.8" customHeight="1" x14ac:dyDescent="0.3"/>
    <row r="764" ht="15.8" customHeight="1" x14ac:dyDescent="0.3"/>
    <row r="765" ht="15.8" customHeight="1" x14ac:dyDescent="0.3"/>
    <row r="766" ht="15.8" customHeight="1" x14ac:dyDescent="0.3"/>
    <row r="767" ht="15.8" customHeight="1" x14ac:dyDescent="0.3"/>
    <row r="768" ht="15.8" customHeight="1" x14ac:dyDescent="0.3"/>
    <row r="769" ht="15.8" customHeight="1" x14ac:dyDescent="0.3"/>
    <row r="770" ht="15.8" customHeight="1" x14ac:dyDescent="0.3"/>
    <row r="771" ht="15.8" customHeight="1" x14ac:dyDescent="0.3"/>
    <row r="772" ht="15.8" customHeight="1" x14ac:dyDescent="0.3"/>
    <row r="773" ht="15.8" customHeight="1" x14ac:dyDescent="0.3"/>
    <row r="774" ht="15.8" customHeight="1" x14ac:dyDescent="0.3"/>
    <row r="775" ht="15.8" customHeight="1" x14ac:dyDescent="0.3"/>
    <row r="776" ht="15.8" customHeight="1" x14ac:dyDescent="0.3"/>
    <row r="777" ht="15.8" customHeight="1" x14ac:dyDescent="0.3"/>
    <row r="778" ht="15.8" customHeight="1" x14ac:dyDescent="0.3"/>
    <row r="779" ht="15.8" customHeight="1" x14ac:dyDescent="0.3"/>
    <row r="780" ht="15.8" customHeight="1" x14ac:dyDescent="0.3"/>
    <row r="781" ht="15.8" customHeight="1" x14ac:dyDescent="0.3"/>
    <row r="782" ht="15.8" customHeight="1" x14ac:dyDescent="0.3"/>
    <row r="783" ht="15.8" customHeight="1" x14ac:dyDescent="0.3"/>
    <row r="784" ht="15.8" customHeight="1" x14ac:dyDescent="0.3"/>
    <row r="785" ht="15.8" customHeight="1" x14ac:dyDescent="0.3"/>
    <row r="786" ht="15.8" customHeight="1" x14ac:dyDescent="0.3"/>
    <row r="787" ht="15.8" customHeight="1" x14ac:dyDescent="0.3"/>
    <row r="788" ht="15.8" customHeight="1" x14ac:dyDescent="0.3"/>
    <row r="789" ht="15.8" customHeight="1" x14ac:dyDescent="0.3"/>
    <row r="790" ht="15.8" customHeight="1" x14ac:dyDescent="0.3"/>
    <row r="791" ht="15.8" customHeight="1" x14ac:dyDescent="0.3"/>
    <row r="792" ht="15.8" customHeight="1" x14ac:dyDescent="0.3"/>
    <row r="793" ht="15.8" customHeight="1" x14ac:dyDescent="0.3"/>
    <row r="794" ht="15.8" customHeight="1" x14ac:dyDescent="0.3"/>
    <row r="795" ht="15.8" customHeight="1" x14ac:dyDescent="0.3"/>
    <row r="796" ht="15.8" customHeight="1" x14ac:dyDescent="0.3"/>
    <row r="797" ht="15.8" customHeight="1" x14ac:dyDescent="0.3"/>
    <row r="798" ht="15.8" customHeight="1" x14ac:dyDescent="0.3"/>
    <row r="799" ht="15.8" customHeight="1" x14ac:dyDescent="0.3"/>
    <row r="800" ht="15.8" customHeight="1" x14ac:dyDescent="0.3"/>
    <row r="801" ht="15.8" customHeight="1" x14ac:dyDescent="0.3"/>
    <row r="802" ht="15.8" customHeight="1" x14ac:dyDescent="0.3"/>
    <row r="803" ht="15.8" customHeight="1" x14ac:dyDescent="0.3"/>
    <row r="804" ht="15.8" customHeight="1" x14ac:dyDescent="0.3"/>
    <row r="805" ht="15.8" customHeight="1" x14ac:dyDescent="0.3"/>
    <row r="806" ht="15.8" customHeight="1" x14ac:dyDescent="0.3"/>
    <row r="807" ht="15.8" customHeight="1" x14ac:dyDescent="0.3"/>
    <row r="808" ht="15.8" customHeight="1" x14ac:dyDescent="0.3"/>
    <row r="809" ht="15.8" customHeight="1" x14ac:dyDescent="0.3"/>
    <row r="810" ht="15.8" customHeight="1" x14ac:dyDescent="0.3"/>
    <row r="811" ht="15.8" customHeight="1" x14ac:dyDescent="0.3"/>
    <row r="812" ht="15.8" customHeight="1" x14ac:dyDescent="0.3"/>
    <row r="813" ht="15.8" customHeight="1" x14ac:dyDescent="0.3"/>
    <row r="814" ht="15.8" customHeight="1" x14ac:dyDescent="0.3"/>
    <row r="815" ht="15.8" customHeight="1" x14ac:dyDescent="0.3"/>
    <row r="816" ht="15.8" customHeight="1" x14ac:dyDescent="0.3"/>
    <row r="817" ht="15.8" customHeight="1" x14ac:dyDescent="0.3"/>
    <row r="818" ht="15.8" customHeight="1" x14ac:dyDescent="0.3"/>
    <row r="819" ht="15.8" customHeight="1" x14ac:dyDescent="0.3"/>
    <row r="820" ht="15.8" customHeight="1" x14ac:dyDescent="0.3"/>
    <row r="821" ht="15.8" customHeight="1" x14ac:dyDescent="0.3"/>
    <row r="822" ht="15.8" customHeight="1" x14ac:dyDescent="0.3"/>
    <row r="823" ht="15.8" customHeight="1" x14ac:dyDescent="0.3"/>
    <row r="824" ht="15.8" customHeight="1" x14ac:dyDescent="0.3"/>
    <row r="825" ht="15.8" customHeight="1" x14ac:dyDescent="0.3"/>
    <row r="826" ht="15.8" customHeight="1" x14ac:dyDescent="0.3"/>
    <row r="827" ht="15.8" customHeight="1" x14ac:dyDescent="0.3"/>
    <row r="828" ht="15.8" customHeight="1" x14ac:dyDescent="0.3"/>
    <row r="829" ht="15.8" customHeight="1" x14ac:dyDescent="0.3"/>
    <row r="830" ht="15.8" customHeight="1" x14ac:dyDescent="0.3"/>
    <row r="831" ht="15.8" customHeight="1" x14ac:dyDescent="0.3"/>
    <row r="832" ht="15.8" customHeight="1" x14ac:dyDescent="0.3"/>
    <row r="833" ht="15.8" customHeight="1" x14ac:dyDescent="0.3"/>
    <row r="834" ht="15.8" customHeight="1" x14ac:dyDescent="0.3"/>
    <row r="835" ht="15.8" customHeight="1" x14ac:dyDescent="0.3"/>
    <row r="836" ht="15.8" customHeight="1" x14ac:dyDescent="0.3"/>
    <row r="837" ht="15.8" customHeight="1" x14ac:dyDescent="0.3"/>
    <row r="838" ht="15.8" customHeight="1" x14ac:dyDescent="0.3"/>
    <row r="839" ht="15.8" customHeight="1" x14ac:dyDescent="0.3"/>
    <row r="840" ht="15.8" customHeight="1" x14ac:dyDescent="0.3"/>
    <row r="841" ht="15.8" customHeight="1" x14ac:dyDescent="0.3"/>
    <row r="842" ht="15.8" customHeight="1" x14ac:dyDescent="0.3"/>
    <row r="843" ht="15.8" customHeight="1" x14ac:dyDescent="0.3"/>
    <row r="844" ht="15.8" customHeight="1" x14ac:dyDescent="0.3"/>
    <row r="845" ht="15.8" customHeight="1" x14ac:dyDescent="0.3"/>
    <row r="846" ht="15.8" customHeight="1" x14ac:dyDescent="0.3"/>
    <row r="847" ht="15.8" customHeight="1" x14ac:dyDescent="0.3"/>
    <row r="848" ht="15.8" customHeight="1" x14ac:dyDescent="0.3"/>
    <row r="849" ht="15.8" customHeight="1" x14ac:dyDescent="0.3"/>
    <row r="850" ht="15.8" customHeight="1" x14ac:dyDescent="0.3"/>
    <row r="851" ht="15.8" customHeight="1" x14ac:dyDescent="0.3"/>
    <row r="852" ht="15.8" customHeight="1" x14ac:dyDescent="0.3"/>
    <row r="853" ht="15.8" customHeight="1" x14ac:dyDescent="0.3"/>
    <row r="854" ht="15.8" customHeight="1" x14ac:dyDescent="0.3"/>
    <row r="855" ht="15.8" customHeight="1" x14ac:dyDescent="0.3"/>
    <row r="856" ht="15.8" customHeight="1" x14ac:dyDescent="0.3"/>
    <row r="857" ht="15.8" customHeight="1" x14ac:dyDescent="0.3"/>
    <row r="858" ht="15.8" customHeight="1" x14ac:dyDescent="0.3"/>
    <row r="859" ht="15.8" customHeight="1" x14ac:dyDescent="0.3"/>
    <row r="860" ht="15.8" customHeight="1" x14ac:dyDescent="0.3"/>
    <row r="861" ht="15.8" customHeight="1" x14ac:dyDescent="0.3"/>
    <row r="862" ht="15.8" customHeight="1" x14ac:dyDescent="0.3"/>
    <row r="863" ht="15.8" customHeight="1" x14ac:dyDescent="0.3"/>
    <row r="864" ht="15.8" customHeight="1" x14ac:dyDescent="0.3"/>
    <row r="865" ht="15.8" customHeight="1" x14ac:dyDescent="0.3"/>
    <row r="866" ht="15.8" customHeight="1" x14ac:dyDescent="0.3"/>
    <row r="867" ht="15.8" customHeight="1" x14ac:dyDescent="0.3"/>
    <row r="868" ht="15.8" customHeight="1" x14ac:dyDescent="0.3"/>
    <row r="869" ht="15.8" customHeight="1" x14ac:dyDescent="0.3"/>
    <row r="870" ht="15.8" customHeight="1" x14ac:dyDescent="0.3"/>
    <row r="871" ht="15.8" customHeight="1" x14ac:dyDescent="0.3"/>
    <row r="872" ht="15.8" customHeight="1" x14ac:dyDescent="0.3"/>
    <row r="873" ht="15.8" customHeight="1" x14ac:dyDescent="0.3"/>
    <row r="874" ht="15.8" customHeight="1" x14ac:dyDescent="0.3"/>
    <row r="875" ht="15.8" customHeight="1" x14ac:dyDescent="0.3"/>
    <row r="876" ht="15.8" customHeight="1" x14ac:dyDescent="0.3"/>
    <row r="877" ht="15.8" customHeight="1" x14ac:dyDescent="0.3"/>
    <row r="878" ht="15.8" customHeight="1" x14ac:dyDescent="0.3"/>
    <row r="879" ht="15.8" customHeight="1" x14ac:dyDescent="0.3"/>
    <row r="880" ht="15.8" customHeight="1" x14ac:dyDescent="0.3"/>
    <row r="881" ht="15.8" customHeight="1" x14ac:dyDescent="0.3"/>
    <row r="882" ht="15.8" customHeight="1" x14ac:dyDescent="0.3"/>
    <row r="883" ht="15.8" customHeight="1" x14ac:dyDescent="0.3"/>
    <row r="884" ht="15.8" customHeight="1" x14ac:dyDescent="0.3"/>
    <row r="885" ht="15.8" customHeight="1" x14ac:dyDescent="0.3"/>
    <row r="886" ht="15.8" customHeight="1" x14ac:dyDescent="0.3"/>
    <row r="887" ht="15.8" customHeight="1" x14ac:dyDescent="0.3"/>
    <row r="888" ht="15.8" customHeight="1" x14ac:dyDescent="0.3"/>
    <row r="889" ht="15.8" customHeight="1" x14ac:dyDescent="0.3"/>
    <row r="890" ht="15.8" customHeight="1" x14ac:dyDescent="0.3"/>
    <row r="891" ht="15.8" customHeight="1" x14ac:dyDescent="0.3"/>
    <row r="892" ht="15.8" customHeight="1" x14ac:dyDescent="0.3"/>
    <row r="893" ht="15.8" customHeight="1" x14ac:dyDescent="0.3"/>
    <row r="894" ht="15.8" customHeight="1" x14ac:dyDescent="0.3"/>
    <row r="895" ht="15.8" customHeight="1" x14ac:dyDescent="0.3"/>
    <row r="896" ht="15.8" customHeight="1" x14ac:dyDescent="0.3"/>
    <row r="897" ht="15.8" customHeight="1" x14ac:dyDescent="0.3"/>
    <row r="898" ht="15.8" customHeight="1" x14ac:dyDescent="0.3"/>
    <row r="899" ht="15.8" customHeight="1" x14ac:dyDescent="0.3"/>
    <row r="900" ht="15.8" customHeight="1" x14ac:dyDescent="0.3"/>
    <row r="901" ht="15.8" customHeight="1" x14ac:dyDescent="0.3"/>
    <row r="902" ht="15.8" customHeight="1" x14ac:dyDescent="0.3"/>
    <row r="903" ht="15.8" customHeight="1" x14ac:dyDescent="0.3"/>
    <row r="904" ht="15.8" customHeight="1" x14ac:dyDescent="0.3"/>
    <row r="905" ht="15.8" customHeight="1" x14ac:dyDescent="0.3"/>
    <row r="906" ht="15.8" customHeight="1" x14ac:dyDescent="0.3"/>
    <row r="907" ht="15.8" customHeight="1" x14ac:dyDescent="0.3"/>
    <row r="908" ht="15.8" customHeight="1" x14ac:dyDescent="0.3"/>
    <row r="909" ht="15.8" customHeight="1" x14ac:dyDescent="0.3"/>
    <row r="910" ht="15.8" customHeight="1" x14ac:dyDescent="0.3"/>
    <row r="911" ht="15.8" customHeight="1" x14ac:dyDescent="0.3"/>
    <row r="912" ht="15.8" customHeight="1" x14ac:dyDescent="0.3"/>
    <row r="913" ht="15.8" customHeight="1" x14ac:dyDescent="0.3"/>
    <row r="914" ht="15.8" customHeight="1" x14ac:dyDescent="0.3"/>
    <row r="915" ht="15.8" customHeight="1" x14ac:dyDescent="0.3"/>
    <row r="916" ht="15.8" customHeight="1" x14ac:dyDescent="0.3"/>
    <row r="917" ht="15.8" customHeight="1" x14ac:dyDescent="0.3"/>
    <row r="918" ht="15.8" customHeight="1" x14ac:dyDescent="0.3"/>
    <row r="919" ht="15.8" customHeight="1" x14ac:dyDescent="0.3"/>
    <row r="920" ht="15.8" customHeight="1" x14ac:dyDescent="0.3"/>
    <row r="921" ht="15.8" customHeight="1" x14ac:dyDescent="0.3"/>
    <row r="922" ht="15.8" customHeight="1" x14ac:dyDescent="0.3"/>
    <row r="923" ht="15.8" customHeight="1" x14ac:dyDescent="0.3"/>
    <row r="924" ht="15.8" customHeight="1" x14ac:dyDescent="0.3"/>
    <row r="925" ht="15.8" customHeight="1" x14ac:dyDescent="0.3"/>
    <row r="926" ht="15.8" customHeight="1" x14ac:dyDescent="0.3"/>
    <row r="927" ht="15.8" customHeight="1" x14ac:dyDescent="0.3"/>
    <row r="928" ht="15.8" customHeight="1" x14ac:dyDescent="0.3"/>
    <row r="929" ht="15.8" customHeight="1" x14ac:dyDescent="0.3"/>
    <row r="930" ht="15.8" customHeight="1" x14ac:dyDescent="0.3"/>
    <row r="931" ht="15.8" customHeight="1" x14ac:dyDescent="0.3"/>
    <row r="932" ht="15.8" customHeight="1" x14ac:dyDescent="0.3"/>
    <row r="933" ht="15.8" customHeight="1" x14ac:dyDescent="0.3"/>
    <row r="934" ht="15.8" customHeight="1" x14ac:dyDescent="0.3"/>
    <row r="935" ht="15.8" customHeight="1" x14ac:dyDescent="0.3"/>
    <row r="936" ht="15.8" customHeight="1" x14ac:dyDescent="0.3"/>
    <row r="937" ht="15.8" customHeight="1" x14ac:dyDescent="0.3"/>
    <row r="938" ht="15.8" customHeight="1" x14ac:dyDescent="0.3"/>
    <row r="939" ht="15.8" customHeight="1" x14ac:dyDescent="0.3"/>
    <row r="940" ht="15.8" customHeight="1" x14ac:dyDescent="0.3"/>
    <row r="941" ht="15.8" customHeight="1" x14ac:dyDescent="0.3"/>
    <row r="942" ht="15.8" customHeight="1" x14ac:dyDescent="0.3"/>
    <row r="943" ht="15.8" customHeight="1" x14ac:dyDescent="0.3"/>
    <row r="944" ht="15.8" customHeight="1" x14ac:dyDescent="0.3"/>
    <row r="945" ht="15.8" customHeight="1" x14ac:dyDescent="0.3"/>
    <row r="946" ht="15.8" customHeight="1" x14ac:dyDescent="0.3"/>
    <row r="947" ht="15.8" customHeight="1" x14ac:dyDescent="0.3"/>
    <row r="948" ht="15.8" customHeight="1" x14ac:dyDescent="0.3"/>
    <row r="949" ht="15.8" customHeight="1" x14ac:dyDescent="0.3"/>
    <row r="950" ht="15.8" customHeight="1" x14ac:dyDescent="0.3"/>
    <row r="951" ht="15.8" customHeight="1" x14ac:dyDescent="0.3"/>
    <row r="952" ht="15.8" customHeight="1" x14ac:dyDescent="0.3"/>
    <row r="953" ht="15.8" customHeight="1" x14ac:dyDescent="0.3"/>
    <row r="954" ht="15.8" customHeight="1" x14ac:dyDescent="0.3"/>
    <row r="955" ht="15.8" customHeight="1" x14ac:dyDescent="0.3"/>
    <row r="956" ht="15.8" customHeight="1" x14ac:dyDescent="0.3"/>
    <row r="957" ht="15.8" customHeight="1" x14ac:dyDescent="0.3"/>
    <row r="958" ht="15.8" customHeight="1" x14ac:dyDescent="0.3"/>
    <row r="959" ht="15.8" customHeight="1" x14ac:dyDescent="0.3"/>
    <row r="960" ht="15.8" customHeight="1" x14ac:dyDescent="0.3"/>
    <row r="961" ht="15.8" customHeight="1" x14ac:dyDescent="0.3"/>
    <row r="962" ht="15.8" customHeight="1" x14ac:dyDescent="0.3"/>
    <row r="963" ht="15.8" customHeight="1" x14ac:dyDescent="0.3"/>
    <row r="964" ht="15.8" customHeight="1" x14ac:dyDescent="0.3"/>
    <row r="965" ht="15.8" customHeight="1" x14ac:dyDescent="0.3"/>
    <row r="966" ht="15.8" customHeight="1" x14ac:dyDescent="0.3"/>
    <row r="967" ht="15.8" customHeight="1" x14ac:dyDescent="0.3"/>
    <row r="968" ht="15.8" customHeight="1" x14ac:dyDescent="0.3"/>
    <row r="969" ht="15.8" customHeight="1" x14ac:dyDescent="0.3"/>
    <row r="970" ht="15.8" customHeight="1" x14ac:dyDescent="0.3"/>
    <row r="971" ht="15.8" customHeight="1" x14ac:dyDescent="0.3"/>
    <row r="972" ht="15.8" customHeight="1" x14ac:dyDescent="0.3"/>
    <row r="973" ht="15.8" customHeight="1" x14ac:dyDescent="0.3"/>
    <row r="974" ht="15.8" customHeight="1" x14ac:dyDescent="0.3"/>
    <row r="975" ht="15.8" customHeight="1" x14ac:dyDescent="0.3"/>
    <row r="976" ht="15.8" customHeight="1" x14ac:dyDescent="0.3"/>
    <row r="977" ht="15.8" customHeight="1" x14ac:dyDescent="0.3"/>
    <row r="978" ht="15.8" customHeight="1" x14ac:dyDescent="0.3"/>
    <row r="979" ht="15.8" customHeight="1" x14ac:dyDescent="0.3"/>
    <row r="980" ht="15.8" customHeight="1" x14ac:dyDescent="0.3"/>
    <row r="981" ht="15.8" customHeight="1" x14ac:dyDescent="0.3"/>
    <row r="982" ht="15.8" customHeight="1" x14ac:dyDescent="0.3"/>
    <row r="983" ht="15.8" customHeight="1" x14ac:dyDescent="0.3"/>
    <row r="984" ht="15.8" customHeight="1" x14ac:dyDescent="0.3"/>
    <row r="985" ht="15.8" customHeight="1" x14ac:dyDescent="0.3"/>
    <row r="986" ht="15.8" customHeight="1" x14ac:dyDescent="0.3"/>
    <row r="987" ht="15.8" customHeight="1" x14ac:dyDescent="0.3"/>
    <row r="988" ht="15.8" customHeight="1" x14ac:dyDescent="0.3"/>
    <row r="989" ht="15.8" customHeight="1" x14ac:dyDescent="0.3"/>
    <row r="990" ht="15.8" customHeight="1" x14ac:dyDescent="0.3"/>
    <row r="991" ht="15.8" customHeight="1" x14ac:dyDescent="0.3"/>
    <row r="992" ht="15.8" customHeight="1" x14ac:dyDescent="0.3"/>
    <row r="993" ht="15.8" customHeight="1" x14ac:dyDescent="0.3"/>
    <row r="994" ht="15.8" customHeight="1" x14ac:dyDescent="0.3"/>
    <row r="995" ht="15.8" customHeight="1" x14ac:dyDescent="0.3"/>
    <row r="996" ht="15.8" customHeight="1" x14ac:dyDescent="0.3"/>
    <row r="997" ht="15.8" customHeight="1" x14ac:dyDescent="0.3"/>
    <row r="998" ht="15.8" customHeight="1" x14ac:dyDescent="0.3"/>
    <row r="999" ht="15.8" customHeight="1" x14ac:dyDescent="0.3"/>
    <row r="1000" ht="15.8" customHeight="1" x14ac:dyDescent="0.3"/>
  </sheetData>
  <mergeCells count="11">
    <mergeCell ref="B10:D10"/>
    <mergeCell ref="B11:D11"/>
    <mergeCell ref="B12:D12"/>
    <mergeCell ref="B13:D13"/>
    <mergeCell ref="B3:D3"/>
    <mergeCell ref="B4:D4"/>
    <mergeCell ref="B5:D5"/>
    <mergeCell ref="B6:D6"/>
    <mergeCell ref="B7:D7"/>
    <mergeCell ref="B8:D8"/>
    <mergeCell ref="B9:D9"/>
  </mergeCells>
  <dataValidations count="1">
    <dataValidation type="list" allowBlank="1" showErrorMessage="1" sqref="E87" xr:uid="{00000000-0002-0000-0200-000000000000}">
      <formula1>$AE$18:$AE$20</formula1>
    </dataValidation>
  </dataValidation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SCORECARD</vt:lpstr>
      <vt:lpstr>IEQ Logic</vt:lpstr>
      <vt:lpstr>SCORECARD!Z_A357FCDF_1E1B_4ABD_907F_421E9A2C4886_.wvu.PrintArea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2025-05-05T19:48:05Z</dcterms:modified>
</cp:coreProperties>
</file>