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tables/table14.xml" ContentType="application/vnd.openxmlformats-officedocument.spreadsheetml.table+xml"/>
  <Override PartName="/xl/drawings/drawing22.xml" ContentType="application/vnd.openxmlformats-officedocument.drawing+xml"/>
  <Override PartName="/xl/tables/table15.xml" ContentType="application/vnd.openxmlformats-officedocument.spreadsheetml.table+xml"/>
  <Override PartName="/xl/drawings/drawing23.xml" ContentType="application/vnd.openxmlformats-officedocument.drawing+xml"/>
  <Override PartName="/xl/tables/table16.xml" ContentType="application/vnd.openxmlformats-officedocument.spreadsheetml.table+xml"/>
  <Override PartName="/xl/drawings/drawing24.xml" ContentType="application/vnd.openxmlformats-officedocument.drawing+xml"/>
  <Override PartName="/xl/tables/table17.xml" ContentType="application/vnd.openxmlformats-officedocument.spreadsheetml.table+xml"/>
  <Override PartName="/xl/drawings/drawing25.xml" ContentType="application/vnd.openxmlformats-officedocument.drawing+xml"/>
  <Override PartName="/xl/tables/table18.xml" ContentType="application/vnd.openxmlformats-officedocument.spreadsheetml.table+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6225" windowWidth="20370" windowHeight="6150" tabRatio="804"/>
  </bookViews>
  <sheets>
    <sheet name="Title Page" sheetId="26" r:id="rId1"/>
    <sheet name="Introduction" sheetId="44" r:id="rId2"/>
    <sheet name="Index" sheetId="24" r:id="rId3"/>
    <sheet name="1.Key Stats" sheetId="1" r:id="rId4"/>
    <sheet name="2.CostSF" sheetId="2" r:id="rId5"/>
    <sheet name="3.Bldg Use" sheetId="3" r:id="rId6"/>
    <sheet name="4.BldgUseTrend" sheetId="43" r:id="rId7"/>
    <sheet name="5.OfficeTrendbyAgency" sheetId="42" r:id="rId8"/>
    <sheet name="6.WarehouseTrendbyAgency" sheetId="41" r:id="rId9"/>
    <sheet name="7.Bldgs" sheetId="7" r:id="rId10"/>
    <sheet name="8.Utilization" sheetId="8" r:id="rId11"/>
    <sheet name="9.SFbyState" sheetId="15" r:id="rId12"/>
    <sheet name="10.StructuresbyAgency" sheetId="16" r:id="rId13"/>
    <sheet name="11.StructuresbyUse" sheetId="17" r:id="rId14"/>
    <sheet name="12.LandbyAgency" sheetId="18" r:id="rId15"/>
    <sheet name="13.LandbyState" sheetId="19" r:id="rId16"/>
    <sheet name="14.Agency Disposition" sheetId="28" r:id="rId17"/>
    <sheet name="15.DispositionUseBldg" sheetId="39" r:id="rId18"/>
    <sheet name="16.DispositionMethodBldg" sheetId="29" r:id="rId19"/>
    <sheet name="17.DispositionStruct" sheetId="37" r:id="rId20"/>
    <sheet name="18.DispositionLand" sheetId="38" r:id="rId21"/>
    <sheet name="19.Historic Designation" sheetId="30" r:id="rId22"/>
    <sheet name="20.HistoricbyState" sheetId="31" r:id="rId23"/>
    <sheet name="21.HistoricbyAgency" sheetId="32" r:id="rId24"/>
    <sheet name="22.Sustainability" sheetId="33" r:id="rId25"/>
    <sheet name="23.Status" sheetId="34" r:id="rId26"/>
    <sheet name="24.Repair Needs Buildings" sheetId="35" r:id="rId27"/>
    <sheet name="25.Repair Needs Structures" sheetId="36" r:id="rId28"/>
  </sheets>
  <definedNames>
    <definedName name="ColRangeStyle1">'12.LandbyAgency'!$B$13:$B$31</definedName>
    <definedName name="_xlnm.Print_Area" localSheetId="3">'1.Key Stats'!$A$1:$M$17</definedName>
    <definedName name="_xlnm.Print_Area" localSheetId="12">'10.StructuresbyAgency'!$A$1:$E$31</definedName>
    <definedName name="_xlnm.Print_Area" localSheetId="13">'11.StructuresbyUse'!$A$1:$E$32</definedName>
    <definedName name="_xlnm.Print_Area" localSheetId="14">'12.LandbyAgency'!$A$1:$E$45</definedName>
    <definedName name="_xlnm.Print_Area" localSheetId="15">'13.LandbyState'!$A$1:$E$62</definedName>
    <definedName name="_xlnm.Print_Area" localSheetId="16">'14.Agency Disposition'!$A$1:$E$2</definedName>
    <definedName name="_xlnm.Print_Area" localSheetId="18">'16.DispositionMethodBldg'!$A$1:$F$35</definedName>
    <definedName name="_xlnm.Print_Area" localSheetId="21">'19.Historic Designation'!$A$1:$E$28</definedName>
    <definedName name="_xlnm.Print_Area" localSheetId="4">'2.CostSF'!$A$1:$G$31</definedName>
    <definedName name="_xlnm.Print_Area" localSheetId="22">'20.HistoricbyState'!$A$1:$C$76</definedName>
    <definedName name="_xlnm.Print_Area" localSheetId="23">'21.HistoricbyAgency'!$A$1:$G$41</definedName>
    <definedName name="_xlnm.Print_Area" localSheetId="24">'22.Sustainability'!$A$1:$C$41</definedName>
    <definedName name="_xlnm.Print_Area" localSheetId="25">'23.Status'!$A$1:$H$56</definedName>
    <definedName name="_xlnm.Print_Area" localSheetId="5">'3.Bldg Use'!$A$1:$G$61</definedName>
    <definedName name="_xlnm.Print_Area" localSheetId="6">'4.BldgUseTrend'!$A$1:$G$44</definedName>
    <definedName name="_xlnm.Print_Area" localSheetId="7">'5.OfficeTrendbyAgency'!$A$1:$F$45</definedName>
    <definedName name="_xlnm.Print_Area" localSheetId="8">'6.WarehouseTrendbyAgency'!$A$1:$F$50</definedName>
    <definedName name="_xlnm.Print_Area" localSheetId="9">'7.Bldgs'!$A$1:$I$46</definedName>
    <definedName name="_xlnm.Print_Area" localSheetId="10">'8.Utilization'!$A$1:$G$75</definedName>
    <definedName name="_xlnm.Print_Area" localSheetId="11">'9.SFbyState'!$A$1:$D$64</definedName>
  </definedNames>
  <calcPr calcId="145621"/>
</workbook>
</file>

<file path=xl/calcChain.xml><?xml version="1.0" encoding="utf-8"?>
<calcChain xmlns="http://schemas.openxmlformats.org/spreadsheetml/2006/main">
  <c r="F18" i="38" l="1"/>
  <c r="F17" i="38"/>
  <c r="E26" i="37"/>
  <c r="E25" i="37"/>
  <c r="F32" i="29"/>
  <c r="F31" i="29"/>
  <c r="F43" i="39"/>
  <c r="F42" i="39"/>
  <c r="D28" i="39" l="1"/>
  <c r="E32" i="29" l="1"/>
  <c r="D31" i="29" l="1"/>
  <c r="C31" i="29"/>
  <c r="C21" i="29"/>
  <c r="E21" i="29"/>
  <c r="F21" i="29"/>
  <c r="D21" i="29"/>
  <c r="D32" i="29"/>
  <c r="C32" i="29"/>
  <c r="D43" i="39"/>
  <c r="E28" i="39"/>
  <c r="F28" i="39"/>
  <c r="C28" i="39"/>
  <c r="C43" i="39" s="1"/>
  <c r="D42" i="39"/>
  <c r="C42" i="39"/>
  <c r="E43" i="39" l="1"/>
  <c r="C18" i="38"/>
  <c r="E18" i="38"/>
  <c r="D18" i="38"/>
  <c r="D26" i="37"/>
  <c r="C26" i="37"/>
  <c r="B23" i="36" l="1"/>
  <c r="B24" i="35"/>
  <c r="C24" i="33"/>
  <c r="B24" i="33"/>
  <c r="B25" i="32"/>
  <c r="D57" i="31"/>
  <c r="C57" i="31"/>
  <c r="B57" i="31"/>
  <c r="D20" i="28"/>
  <c r="C20" i="28"/>
  <c r="B56" i="19"/>
  <c r="B24" i="18"/>
  <c r="B26" i="17"/>
  <c r="F23" i="16"/>
  <c r="C23" i="16"/>
  <c r="B23" i="16"/>
  <c r="B56" i="15"/>
  <c r="L25" i="7"/>
  <c r="E56" i="15"/>
  <c r="D56" i="15"/>
  <c r="C56" i="15"/>
  <c r="K25" i="7"/>
  <c r="J25" i="7"/>
  <c r="G25" i="7"/>
  <c r="H25" i="7"/>
  <c r="F25" i="7"/>
  <c r="D25" i="7"/>
  <c r="E25" i="7" s="1"/>
  <c r="C25" i="7"/>
  <c r="B25" i="7"/>
  <c r="D27" i="42"/>
  <c r="C27" i="42"/>
  <c r="B27" i="42"/>
  <c r="G29" i="43"/>
  <c r="F29" i="43"/>
  <c r="B29" i="43"/>
  <c r="E29" i="43"/>
  <c r="D29" i="43"/>
  <c r="C29" i="43"/>
  <c r="I29" i="3"/>
  <c r="H29" i="3"/>
  <c r="F29" i="3"/>
  <c r="E29" i="3"/>
  <c r="C29" i="3"/>
  <c r="B29" i="3"/>
  <c r="C10" i="38" l="1"/>
  <c r="D10" i="38"/>
  <c r="E10" i="38"/>
  <c r="F10" i="38"/>
  <c r="C17" i="38"/>
  <c r="D17" i="38"/>
  <c r="E24" i="35" l="1"/>
  <c r="D24" i="35"/>
  <c r="C24" i="35"/>
  <c r="C25" i="37" l="1"/>
  <c r="D17" i="37"/>
  <c r="E17" i="37"/>
  <c r="C17" i="37"/>
  <c r="E26" i="28" l="1"/>
  <c r="D26" i="28"/>
  <c r="D27" i="28" s="1"/>
  <c r="F26" i="28"/>
  <c r="C26" i="28"/>
  <c r="C27" i="28" s="1"/>
  <c r="E20" i="28"/>
  <c r="E27" i="28" s="1"/>
  <c r="F20" i="28"/>
  <c r="F27" i="28" s="1"/>
  <c r="G26" i="17"/>
  <c r="F26" i="17"/>
  <c r="G23" i="16"/>
  <c r="M25" i="7" l="1"/>
  <c r="F24" i="18" l="1"/>
  <c r="G24" i="18"/>
  <c r="C23" i="36"/>
  <c r="E56" i="19"/>
  <c r="D56" i="19"/>
  <c r="C56" i="19"/>
  <c r="E5" i="42" l="1"/>
  <c r="E27" i="42"/>
  <c r="E26" i="42"/>
  <c r="E25" i="42"/>
  <c r="E23" i="42"/>
  <c r="E22" i="42"/>
  <c r="E21" i="42"/>
  <c r="E20" i="42"/>
  <c r="E19" i="42"/>
  <c r="E18" i="42"/>
  <c r="E17" i="42"/>
  <c r="E16" i="42"/>
  <c r="E15" i="42"/>
  <c r="E14" i="42"/>
  <c r="E13" i="42"/>
  <c r="E12" i="42"/>
  <c r="E11" i="42"/>
  <c r="E10" i="42"/>
  <c r="E9" i="42"/>
  <c r="E8" i="42"/>
  <c r="E7" i="42"/>
  <c r="E6" i="42"/>
  <c r="E25" i="41"/>
  <c r="E24" i="41"/>
  <c r="E22" i="41"/>
  <c r="E21" i="41"/>
  <c r="E20" i="41"/>
  <c r="E19" i="41"/>
  <c r="E18" i="41"/>
  <c r="E17" i="41"/>
  <c r="E16" i="41"/>
  <c r="E15" i="41"/>
  <c r="E14" i="41"/>
  <c r="E13" i="41"/>
  <c r="E12" i="41"/>
  <c r="E11" i="41"/>
  <c r="E10" i="41"/>
  <c r="E9" i="41"/>
  <c r="E8" i="41"/>
  <c r="E7" i="41"/>
  <c r="E6" i="41"/>
  <c r="E5" i="41"/>
  <c r="E24" i="18" l="1"/>
  <c r="D23" i="16" l="1"/>
  <c r="C26" i="17" l="1"/>
  <c r="D26" i="17"/>
  <c r="E26" i="17"/>
  <c r="E23" i="16" l="1"/>
  <c r="C25" i="32" l="1"/>
  <c r="D25" i="32"/>
  <c r="E25" i="32"/>
  <c r="F25" i="32"/>
  <c r="G25" i="32"/>
  <c r="D24" i="18"/>
  <c r="C24" i="18"/>
  <c r="E23" i="36"/>
  <c r="D23" i="36"/>
</calcChain>
</file>

<file path=xl/sharedStrings.xml><?xml version="1.0" encoding="utf-8"?>
<sst xmlns="http://schemas.openxmlformats.org/spreadsheetml/2006/main" count="989" uniqueCount="378">
  <si>
    <t>Leased</t>
  </si>
  <si>
    <t>Total</t>
  </si>
  <si>
    <t>Buildings</t>
  </si>
  <si>
    <t>Total Number</t>
  </si>
  <si>
    <t>Total Square Feet</t>
  </si>
  <si>
    <t>Total Annual Operating Costs</t>
  </si>
  <si>
    <t>Structures</t>
  </si>
  <si>
    <t>Land***</t>
  </si>
  <si>
    <t>Total Acres</t>
  </si>
  <si>
    <t>Total Annual Operating Costs (Buildings, Structures, Land)</t>
  </si>
  <si>
    <t>Fiscal Year</t>
  </si>
  <si>
    <t>Buildings Real Property Use*</t>
  </si>
  <si>
    <t>Leased SF</t>
  </si>
  <si>
    <t>Office</t>
  </si>
  <si>
    <t>Service</t>
  </si>
  <si>
    <t>Dormitories/Barracks</t>
  </si>
  <si>
    <t>School</t>
  </si>
  <si>
    <t>Other Institutional Uses</t>
  </si>
  <si>
    <t>Laboratories</t>
  </si>
  <si>
    <t>Warehouses</t>
  </si>
  <si>
    <t>Hospital</t>
  </si>
  <si>
    <t>Family Housing</t>
  </si>
  <si>
    <t>Industrial</t>
  </si>
  <si>
    <t>Prisons and Detention Centers</t>
  </si>
  <si>
    <t>Communications Systems</t>
  </si>
  <si>
    <t>Navigation and Traffic Aids</t>
  </si>
  <si>
    <t>Outpatient Healthcare Facility</t>
  </si>
  <si>
    <t>Museum</t>
  </si>
  <si>
    <t>Data Centers</t>
  </si>
  <si>
    <t>Comfort Station/Restrooms</t>
  </si>
  <si>
    <t>Post Office</t>
  </si>
  <si>
    <t>Grand Total</t>
  </si>
  <si>
    <t>Leased Square Feet</t>
  </si>
  <si>
    <t>Corps of Engineers**</t>
  </si>
  <si>
    <t>Defense/WHS**</t>
  </si>
  <si>
    <t>Environmental Protection Agency</t>
  </si>
  <si>
    <t>General Services Administration</t>
  </si>
  <si>
    <t>National Aeronautics And Space Administration</t>
  </si>
  <si>
    <t>National Science Foundation</t>
  </si>
  <si>
    <t>State</t>
  </si>
  <si>
    <t>Corps of Engineers***</t>
  </si>
  <si>
    <t>Defense/WHS***</t>
  </si>
  <si>
    <t>Number of Buildings</t>
  </si>
  <si>
    <t>Underutilized</t>
  </si>
  <si>
    <t>Unutilized</t>
  </si>
  <si>
    <t>Utilized</t>
  </si>
  <si>
    <t>Total Number of Disposed Assets</t>
  </si>
  <si>
    <t>Number of Assets</t>
  </si>
  <si>
    <t>Acres</t>
  </si>
  <si>
    <t>Status</t>
  </si>
  <si>
    <t>Report of Excess Submitted</t>
  </si>
  <si>
    <t>Report of Excess Accepted</t>
  </si>
  <si>
    <t>Determination to Dispose</t>
  </si>
  <si>
    <t>Cannot Currently be Disposed</t>
  </si>
  <si>
    <t>Buildings Real Property Use</t>
  </si>
  <si>
    <t>FY 2014</t>
  </si>
  <si>
    <t>Real Property Use</t>
  </si>
  <si>
    <t>Total SF</t>
  </si>
  <si>
    <t>Lease Annual Costs*</t>
  </si>
  <si>
    <t>Airfield Pavements</t>
  </si>
  <si>
    <t>Flood Control and Navigation</t>
  </si>
  <si>
    <t>Harbors and Ports</t>
  </si>
  <si>
    <t>Miscellaneous Military Facilities</t>
  </si>
  <si>
    <t>Monuments and Memorials</t>
  </si>
  <si>
    <t>Parking Structures</t>
  </si>
  <si>
    <t>Power Development and Distribution</t>
  </si>
  <si>
    <t>Railroads</t>
  </si>
  <si>
    <t>Reclamation and Irrigation</t>
  </si>
  <si>
    <t>Roads and Bridges</t>
  </si>
  <si>
    <t>Space Exploration Structures</t>
  </si>
  <si>
    <t>Utility Systems</t>
  </si>
  <si>
    <t>Weapons Ranges</t>
  </si>
  <si>
    <t>Leased Acres</t>
  </si>
  <si>
    <t>Historical Status</t>
  </si>
  <si>
    <t>Building</t>
  </si>
  <si>
    <t>Land</t>
  </si>
  <si>
    <t>Structure</t>
  </si>
  <si>
    <t>Evaluated, Not Historic</t>
  </si>
  <si>
    <t>National Historic Landmark (NHL)</t>
  </si>
  <si>
    <t>National Register Eligible (NRE)</t>
  </si>
  <si>
    <t>National Register Listed (NRL)</t>
  </si>
  <si>
    <t>Non-contributing element of NHL/NRL district</t>
  </si>
  <si>
    <t>Not Evaluated</t>
  </si>
  <si>
    <t>All Other****</t>
  </si>
  <si>
    <t>Office Square Feet</t>
  </si>
  <si>
    <t>Warehouse Square Feet</t>
  </si>
  <si>
    <t>Index of Tables</t>
  </si>
  <si>
    <t>Department of Agriculture</t>
  </si>
  <si>
    <t>Air Force Department**</t>
  </si>
  <si>
    <t>Army Department**</t>
  </si>
  <si>
    <t>Department of Commerce</t>
  </si>
  <si>
    <t>Department of Energy</t>
  </si>
  <si>
    <t>Department of Health and Human Services</t>
  </si>
  <si>
    <t>Department of Homeland Security</t>
  </si>
  <si>
    <t>Department of the Interior</t>
  </si>
  <si>
    <t>Department of Justice</t>
  </si>
  <si>
    <t>Department of Labor</t>
  </si>
  <si>
    <t>Navy Department**</t>
  </si>
  <si>
    <t>Department of State</t>
  </si>
  <si>
    <t>Department of Transportation</t>
  </si>
  <si>
    <t>Department of the Treasury</t>
  </si>
  <si>
    <t>Department of Veterans Affairs</t>
  </si>
  <si>
    <t>United States Agency for International Development</t>
  </si>
  <si>
    <t>Air Force Department***</t>
  </si>
  <si>
    <t>Army Department***</t>
  </si>
  <si>
    <t>Navy Department***</t>
  </si>
  <si>
    <t>AOC****</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</si>
  <si>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</si>
  <si>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</si>
  <si>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</si>
  <si>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</si>
  <si>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</si>
  <si>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</si>
  <si>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</si>
  <si>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</si>
  <si>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</si>
  <si>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</si>
  <si>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</si>
  <si>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</si>
  <si>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</si>
  <si>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</si>
  <si>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</si>
  <si>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</si>
  <si>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</si>
  <si>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Table 18</t>
  </si>
  <si>
    <t>Table 19</t>
  </si>
  <si>
    <t>Table 20</t>
  </si>
  <si>
    <t>FY 2015</t>
  </si>
  <si>
    <t>US Territory</t>
  </si>
  <si>
    <t>Actual Sales Price</t>
  </si>
  <si>
    <t xml:space="preserve">Total </t>
  </si>
  <si>
    <t>Future Mission Need</t>
  </si>
  <si>
    <t>Current Mission Need</t>
  </si>
  <si>
    <t>Renewable Energy System</t>
  </si>
  <si>
    <t>Public Facing Facility</t>
  </si>
  <si>
    <t>Land Port of Entry</t>
  </si>
  <si>
    <t>Facility Security</t>
  </si>
  <si>
    <t>Child Care Center</t>
  </si>
  <si>
    <t>Border/Inspection Station</t>
  </si>
  <si>
    <t>Aviation Security Related</t>
  </si>
  <si>
    <t>FY 2014 AOC***</t>
  </si>
  <si>
    <t>FY 2015 AOC***</t>
  </si>
  <si>
    <t>Disposition Method</t>
  </si>
  <si>
    <t>Abandonment</t>
  </si>
  <si>
    <t>Demolition</t>
  </si>
  <si>
    <t>Exchange</t>
  </si>
  <si>
    <t>Federal Transfer</t>
  </si>
  <si>
    <t>Health or Educational Use</t>
  </si>
  <si>
    <t>Historic Monuments</t>
  </si>
  <si>
    <t>Loss due to Deterioration</t>
  </si>
  <si>
    <t>Loss due to Disaster</t>
  </si>
  <si>
    <t>Negotiated Sale</t>
  </si>
  <si>
    <t>Public Benefit Conveyance</t>
  </si>
  <si>
    <t>Public Sale</t>
  </si>
  <si>
    <t>Reversion to Prior Owner</t>
  </si>
  <si>
    <t>Sale</t>
  </si>
  <si>
    <t>Table 21</t>
  </si>
  <si>
    <t>Table 22</t>
  </si>
  <si>
    <t xml:space="preserve">* Examples of "Other" include abandonment, loss due to natural disaster, and loss due to natural deterioration. </t>
  </si>
  <si>
    <t>**** AOC refers to annual operating costs.</t>
  </si>
  <si>
    <t>† All real property data from the CFO Act agencies required to submit data to the FRPP.</t>
  </si>
  <si>
    <t>*** AOC refers to annual operating costs.  AOC Includes operations and maintenance costs and rent.</t>
  </si>
  <si>
    <t>* For detailed definitions of real property use categories of buildings, see FRPP data dictionary, www.gsa.gov/datadictionary.</t>
  </si>
  <si>
    <t>** Department of Defense.</t>
  </si>
  <si>
    <t>* Includes federal government owned, foreign government owned, museum trust, state government owned, and leased assets.</t>
  </si>
  <si>
    <t>* Includes operations and maintenance costs and rent.</t>
  </si>
  <si>
    <t>*** Department of Defense.</t>
  </si>
  <si>
    <t>* Sustainability is reported for all buildings above 5,000 SF.</t>
  </si>
  <si>
    <t>Number of Leased Structures</t>
  </si>
  <si>
    <t xml:space="preserve">Number of Assets </t>
  </si>
  <si>
    <t>Total NHL and NRL Assets</t>
  </si>
  <si>
    <t>Number of Leased Buildings</t>
  </si>
  <si>
    <t>**** The All Other category is defined as "buildings that cannot be classified elsewhere."</t>
  </si>
  <si>
    <t>*** The All Other category is defined as "structures that cannot be classified elsewhere."</t>
  </si>
  <si>
    <t>Table 23</t>
  </si>
  <si>
    <t>Table 24</t>
  </si>
  <si>
    <t>Number of Sustainable Buildings</t>
  </si>
  <si>
    <t>Other*</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</si>
  <si>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</si>
  <si>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</si>
  <si>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FY 2016 Federal Real Property Profile (FRPP) Open Data Set</t>
  </si>
  <si>
    <t>FY 2016 Federal Real Property Profile (FRPP) Open Data Set*</t>
  </si>
  <si>
    <t xml:space="preserve"> FY 2014 - FY 2016 - Key Statistics</t>
  </si>
  <si>
    <t xml:space="preserve"> FY 2014 - FY 2016 - Cost per Square Feet of Buildings</t>
  </si>
  <si>
    <t xml:space="preserve"> FY 2014 - FY 2016 - Buildings Real Property Use Trend by Square Footage and Costs</t>
  </si>
  <si>
    <t xml:space="preserve"> FY 2016 - Buildings Square Footage and Costs by Agency</t>
  </si>
  <si>
    <t xml:space="preserve"> FY 2016 - Utilization of Buildings</t>
  </si>
  <si>
    <t xml:space="preserve"> FY 2016 - Number of Structures and Costs by Agency</t>
  </si>
  <si>
    <t xml:space="preserve"> FY 2016 - Structures Real Property Use by Number and Costs</t>
  </si>
  <si>
    <t xml:space="preserve"> FY 2016 - Land Acreage and Costs by Agency</t>
  </si>
  <si>
    <t xml:space="preserve"> FY 2016 - Number of Dispositions by Agency</t>
  </si>
  <si>
    <t xml:space="preserve"> FY 2016 - Historic Designation by Number of Assets</t>
  </si>
  <si>
    <t xml:space="preserve"> FY 2016 - Historic Designation by Agency</t>
  </si>
  <si>
    <t xml:space="preserve"> FY 2015 - FY 2016 - Number of Sustainable Buildings by Agency</t>
  </si>
  <si>
    <t xml:space="preserve"> FY 2016 - Asset Status by Number of Assets</t>
  </si>
  <si>
    <t>Table 14: FY 2016 U.S. and U.S. Territories - Number of Dispositions by Agency†</t>
  </si>
  <si>
    <t>Loss due to Training Exercise</t>
  </si>
  <si>
    <t>Public Airports</t>
  </si>
  <si>
    <t>Return to Host Nation/Tribe</t>
  </si>
  <si>
    <t>FY 2016</t>
  </si>
  <si>
    <t>Table 12: FY 2016 U.S. and U.S. Territories - Land Acreage and Costs by Agency†</t>
  </si>
  <si>
    <t>Table 11: FY 2016 U.S. and U.S. Territories - Structures Real Property Use by Number and Costs†</t>
  </si>
  <si>
    <t>Table 10: FY 2016 U.S. and U.S. Territories - Number of Structures and Costs by Agency†</t>
  </si>
  <si>
    <t>Table 8: FY 2016 U.S. and U.S. Territories - Utilization of Buildings†</t>
  </si>
  <si>
    <t>Table 7: FY 2016 U.S. and U.S. Territories Buildings Square Footage (SF) and Costs by Agency†</t>
  </si>
  <si>
    <t>FY 2016 AOC***</t>
  </si>
  <si>
    <t xml:space="preserve"> Table 3: FY 2016 U.S. and U.S. Territories - Buildings Real Property Use by Square Footage and Costs†</t>
  </si>
  <si>
    <t xml:space="preserve"> FY 2016 - Buildings Real Property Use by Square Footage and Costs</t>
  </si>
  <si>
    <t>Table 1: FY 2014 - FY 2016 U.S. and U.S. Territories - Key Statistics†*</t>
  </si>
  <si>
    <t>United States and United States Territories</t>
  </si>
  <si>
    <t xml:space="preserve">* This report focuses on FRPP data for assets in the U.S. and U.S. territories. </t>
  </si>
  <si>
    <t>Surplus</t>
  </si>
  <si>
    <t>Table 2: FY 2014 - FY 2016 U.S. and U.S. Territories - Cost per Square Feet of Buildings†</t>
  </si>
  <si>
    <t>Table 25</t>
  </si>
  <si>
    <t xml:space="preserve"> FY 2016 - Land Dispositions by Method</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</si>
  <si>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</si>
  <si>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</si>
  <si>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</si>
  <si>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</si>
  <si>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</si>
  <si>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</si>
  <si>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</si>
  <si>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</si>
  <si>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</si>
  <si>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</si>
  <si>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</si>
  <si>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</si>
  <si>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</si>
  <si>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</si>
  <si>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</si>
  <si>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</si>
  <si>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</si>
  <si>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</si>
  <si>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</si>
  <si>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</si>
  <si>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</si>
  <si>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</si>
  <si>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</si>
  <si>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</si>
  <si>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</si>
  <si>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</si>
  <si>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</si>
  <si>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</si>
  <si>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</si>
  <si>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</si>
  <si>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</si>
  <si>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</si>
  <si>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</si>
  <si>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</si>
  <si>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</si>
  <si>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</si>
  <si>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</si>
  <si>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</si>
  <si>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</si>
  <si>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</si>
  <si>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</si>
  <si>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</si>
  <si>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</si>
  <si>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</si>
  <si>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</si>
  <si>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</si>
  <si>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</si>
  <si>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</si>
  <si>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</si>
  <si>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</si>
  <si>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</si>
  <si>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Law Enforcement and Emergency Management</t>
  </si>
  <si>
    <t xml:space="preserve"> FY 2016 - Structures Dispositions by Method</t>
  </si>
  <si>
    <t>Number of Disposed Building Assets</t>
  </si>
  <si>
    <t>Number of Disposed Structure Assets</t>
  </si>
  <si>
    <t>† All real property data from the Chief Financial Officers (CFO) Act agencies required to submit data to the FRPP.</t>
  </si>
  <si>
    <t>Table 6: FY 2014 - FY 2016 U.S. and U.S. Territories - Warehouse Square Footage Trend by Agency†*</t>
  </si>
  <si>
    <t>% Change FY 2015 - FY 2016</t>
  </si>
  <si>
    <t>Table 5: FY 2014 - FY 2016 U.S. and U.S. Territories - Office Square Footage Trend by Agency†*</t>
  </si>
  <si>
    <t xml:space="preserve"> FY 2014 - FY 2016 - Office Square Footage Trend by Agency</t>
  </si>
  <si>
    <t xml:space="preserve"> FY 2014 - FY 2016 - Warehouse Square Footage Trend by Agency</t>
  </si>
  <si>
    <t>Number of Structures</t>
  </si>
  <si>
    <t>Leased Annual Costs**</t>
  </si>
  <si>
    <t xml:space="preserve"> FY 2016 - National Historic Landmark and National Register Listed by State</t>
  </si>
  <si>
    <t>Industrial (other than buildings)</t>
  </si>
  <si>
    <t>Navigation and Traffic Aids (other than buildings)</t>
  </si>
  <si>
    <t>Recreational (other than buildings)</t>
  </si>
  <si>
    <t>Research and Development (other than Laboratories)</t>
  </si>
  <si>
    <t>Service (other than buildings)</t>
  </si>
  <si>
    <t>Storage (other than buildings)</t>
  </si>
  <si>
    <t>Lease Annual Operating Costs*</t>
  </si>
  <si>
    <t>Legal Interest</t>
  </si>
  <si>
    <t>Owned</t>
  </si>
  <si>
    <t>FY 2016 Annual Operating Costs</t>
  </si>
  <si>
    <t>Otherwise Owned</t>
  </si>
  <si>
    <t>Real property use</t>
  </si>
  <si>
    <t>Otherwise Managed**</t>
  </si>
  <si>
    <t>*** Does not include public domain land.</t>
  </si>
  <si>
    <t>** Otherwise Managed includes state government owned, foreign government owned, museum trust, and withdrawn land.</t>
  </si>
  <si>
    <t>Owned Annual Operating Costs</t>
  </si>
  <si>
    <t>Owned Square Feet</t>
  </si>
  <si>
    <t>Owned Annual Operating Costs/ Square Feet</t>
  </si>
  <si>
    <t>Owned Annual O&amp;M Cost</t>
  </si>
  <si>
    <t>Otherwise Managed Square Feet**</t>
  </si>
  <si>
    <t>** Otherwise Managed includes state government owned, foreign government owned, and museum trust.</t>
  </si>
  <si>
    <t>Table 4: FY 2014 - FY 2016 U.S. and U.S. Territories - Buildings Real Property Use Trend by Square Footage (SF) and Annual Operating Costs (AOC)†*</t>
  </si>
  <si>
    <t>Buildings Real Property Use**</t>
  </si>
  <si>
    <t>** For detailed definitions of real property use categories of buildings, see FRPP data dictionary, www.gsa.gov/datadictionary.</t>
  </si>
  <si>
    <t>FY 2014 SF</t>
  </si>
  <si>
    <t>FY 2015 SF</t>
  </si>
  <si>
    <t>FY 2016 SF</t>
  </si>
  <si>
    <t>Department or Agency***</t>
  </si>
  <si>
    <t>Leased Annual Costs*</t>
  </si>
  <si>
    <t>Leased Annual Costs/ Square Feet*</t>
  </si>
  <si>
    <t>Number of Otherwise Managed Buildings**</t>
  </si>
  <si>
    <t>Otherwise Managed Annual Operating Costs/ Square Feet**</t>
  </si>
  <si>
    <t>Number of Owned Buildings</t>
  </si>
  <si>
    <t>State Name</t>
  </si>
  <si>
    <t>Owned SF</t>
  </si>
  <si>
    <t>Otherwise Managed SF*</t>
  </si>
  <si>
    <t>* Otherwise Managed includes state government owned and museum trust.</t>
  </si>
  <si>
    <t>Number of Otherwise Managed Structures**</t>
  </si>
  <si>
    <t>Otherwise Managed Annual Operating Costs**</t>
  </si>
  <si>
    <t>Number of Owned Structures</t>
  </si>
  <si>
    <t>All Other***</t>
  </si>
  <si>
    <t>Owned Acres</t>
  </si>
  <si>
    <t>Otherwise Managed Annual Costs**</t>
  </si>
  <si>
    <t>Otherwise Managed Acres*</t>
  </si>
  <si>
    <t>Owned Subtotal</t>
  </si>
  <si>
    <t>Otherwise Managed Subtotal</t>
  </si>
  <si>
    <t>Table 17: FY 2016 U.S. and U.S. Territories - Structures Dispositions by Method†</t>
  </si>
  <si>
    <t>Table 18: FY 2016 U.S. and U.S. Territories - Land Dispositions by Method†</t>
  </si>
  <si>
    <t>Table 19: FY 2016 U.S. and U.S. Territories - Historic Designation by Number of Assets†*</t>
  </si>
  <si>
    <t>Table 20: FY 2016 U.S. and U.S. Territories - National Historic Landmark and National Register Listed by State†*</t>
  </si>
  <si>
    <t>Table 21: FY 2016 U.S. and U.S. Territories -  Historic Designation by Agency†*</t>
  </si>
  <si>
    <t>Table 23: FY 2014 - 2016 U.S. and U.S. Territories - Asset Status by Number of Assets†</t>
  </si>
  <si>
    <t xml:space="preserve"> Number of Owned Buildings</t>
  </si>
  <si>
    <t>Owned Buildings Repair Needs</t>
  </si>
  <si>
    <t>* Repair Needs are only a required data element for owned and otherwise managed assets.</t>
  </si>
  <si>
    <t>Owned Structures Repair Needs</t>
  </si>
  <si>
    <t>Otherwise Managed Structures Repair Needs**</t>
  </si>
  <si>
    <t>Note the definitions provided in this document are derived from the FRPP Data Dictionary which can be found at www.gsa.gov/datadictionary.</t>
  </si>
  <si>
    <t xml:space="preserve"> FY 2016 - Total Buildings Square Footage by State</t>
  </si>
  <si>
    <t>Table 9: FY 2016 U.S. and U.S. Territories - Total Buildings Square Footage (SF) by State†</t>
  </si>
  <si>
    <t>Note AOC data captured for owned and leased facilities does not align, making comparisons across categories ineffective. Owned AOC only includes operations and maintenance costs, whereas leased AOC also includes rent to capture the full cost of the asset.</t>
  </si>
  <si>
    <r>
      <t xml:space="preserve">*This data is provided in accordance with OMB Memorandum M-13-13, </t>
    </r>
    <r>
      <rPr>
        <i/>
        <sz val="10"/>
        <rFont val="Calibri"/>
        <family val="2"/>
        <scheme val="minor"/>
      </rPr>
      <t>Open Data Policy-Managing Information as an Asset</t>
    </r>
    <r>
      <rPr>
        <sz val="10"/>
        <rFont val="Calibri"/>
        <family val="2"/>
        <scheme val="minor"/>
      </rPr>
      <t xml:space="preserve"> (May 9, 2013).</t>
    </r>
  </si>
  <si>
    <t>** Otherwise Managed includes state government owned, foreign government owned, museum trust, and withdrawn land.  This does not include public domain land.</t>
  </si>
  <si>
    <t>* Otherwise Managed includes state government owned, museum trust, and withdrawn land.  This does not include public domain land.</t>
  </si>
  <si>
    <t>Otherwise Managed***</t>
  </si>
  <si>
    <t>*** Otherwise Managed includes state government owned, foreign government owned, museum trust, and withdrawn land.</t>
  </si>
  <si>
    <t>Otherwise Managed Annual O&amp;M Cost**</t>
  </si>
  <si>
    <t>Otherwise Managed Acres**</t>
  </si>
  <si>
    <t>Otherwise Managed Buildings Repair Needs**</t>
  </si>
  <si>
    <t>Table 16: FY 2016 U.S. and U.S. Territories - Buildings Dispositions by Method†</t>
  </si>
  <si>
    <t xml:space="preserve"> FY 2016 - Buildings Dispositions by Property Use</t>
  </si>
  <si>
    <t xml:space="preserve"> FY 2016 - Buildings Dispositions by Method</t>
  </si>
  <si>
    <t>Table 15: FY 2016 U.S. and U.S. Territores - Buildings Dispositions by Property Use†</t>
  </si>
  <si>
    <t>Table 13: FY 2016 U.S. and U.S. Territories - Total Land Acreage by State†</t>
  </si>
  <si>
    <t xml:space="preserve"> FY 2016 - Total Land Acreage by State</t>
  </si>
  <si>
    <t>Table 22: FY2015 - FY 2016 U.S. and U.S. Territories - Number of Sustainable Buildings by Agency†*</t>
  </si>
  <si>
    <t>Table 25: FY 2016 U.S. and U.S. Territories - Structures Repair Needs by Agency†*</t>
  </si>
  <si>
    <t>Table 24: FY 2016 U.S. and U.S. Territories - Buildings Repair Needs by Agency†*</t>
  </si>
  <si>
    <t xml:space="preserve"> FY 2016 - Buildings Repair Needs by Agency</t>
  </si>
  <si>
    <t xml:space="preserve"> FY 2016 - Structures Repair Needs by Agency</t>
  </si>
  <si>
    <t>** Includes operations and maintenance costs and rent.</t>
  </si>
  <si>
    <t>*** Otherwise Managed includes state government owned, foreign government owned, and museum trust.</t>
  </si>
  <si>
    <t>Otherwise Managed Square Feet***</t>
  </si>
  <si>
    <t>Otherwise Managed Annual Costs***</t>
  </si>
  <si>
    <t>Otherwise Managed Annual Costs/ Square Feet***</t>
  </si>
  <si>
    <t>Leased Annual Costs/ Square Feet**</t>
  </si>
  <si>
    <t>Blank cells represent instances where agencies did not report data.</t>
  </si>
  <si>
    <t xml:space="preserve"> Leased Annual Costs/ Square Feet*</t>
  </si>
  <si>
    <t>Otherwise Managed Annual Costs/ Square Feet**</t>
  </si>
  <si>
    <t>Department or Agency</t>
  </si>
  <si>
    <t>Note the following agencies exclusively acquire and occupy real estate through GSA: Department of Education, Department of Housing and Urban Development, National Science Foundation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</si>
  <si>
    <t>* Includes federal government owned, foreign government owned, museum trust, state government owned and leased assets.</t>
  </si>
  <si>
    <t>Number of Disposed Land Assets*</t>
  </si>
  <si>
    <t>* Does not include public domain land.</t>
  </si>
  <si>
    <t>* The All Other category is defined as buildings that cannot be classified elsewhere."</t>
  </si>
  <si>
    <t>All Other*</t>
  </si>
  <si>
    <t>Number of Land Assets</t>
  </si>
  <si>
    <t>Square Feet</t>
  </si>
  <si>
    <r>
      <rPr>
        <sz val="11"/>
        <rFont val="Arial"/>
        <family val="2"/>
      </rPr>
      <t>The General Services Administration (GSA) Office of Government-wide Policy (OGP) collects data from federal agencies pertaining to real property, personal property, aviation, mail, and motor vehicle assets.  These data sets have been published and made available to the public by GSA on an annual basis.
As part of a larger comprehensive review of GSA programs, OGP is reviewing data collection efforts to potentially reduce, streamline, and eliminate unnecessary reporting that is not required by law.  GSA is interested in your feedback as to the usefulness of the data and whether GSA should continue to collect and publish discretionary data sets.  Please share any comments via email at</t>
    </r>
    <r>
      <rPr>
        <u/>
        <sz val="11"/>
        <color theme="10"/>
        <rFont val="Arial"/>
        <family val="2"/>
      </rPr>
      <t xml:space="preserve"> ogpdata@gsa.gov.</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</si>
</sst>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_);\(\$#,##0\)"/>
    <numFmt numFmtId="168" formatCode="&quot;$&quot;#,##0.00"/>
    <numFmt numFmtId="169" formatCode="0.0%"/>
    <numFmt numFmtId="170" formatCode="[$-409]mmmm\ d\,\ yyyy;@"/>
  </numFmts>
  <fonts count="57" x14ac:knownFonts="1">
    <font>
      <sz val="11"/>
      <color theme="1"/>
      <name val="Arial"/>
      <family val="2"/>
    </font>
    <font>
      <sz val="12"/>
      <color theme="1"/>
      <name val="Arial"/>
      <family val="2"/>
    </font>
    <font>
      <sz val="11"/>
      <color theme="1"/>
      <name val="Arial"/>
      <family val="2"/>
    </font>
    <font>
      <sz val="10"/>
      <color theme="1"/>
      <name val="Arial"/>
      <family val="2"/>
    </font>
    <font>
      <sz val="12"/>
      <color theme="1"/>
      <name val="Arial"/>
      <family val="2"/>
    </font>
    <font>
      <sz val="10"/>
      <color indexed="8"/>
      <name val="Arial"/>
      <family val="2"/>
    </font>
    <font>
      <b/>
      <sz val="10"/>
      <name val="Arial"/>
      <family val="2"/>
    </font>
    <font>
      <b/>
      <sz val="10"/>
      <color theme="1"/>
      <name val="Arial"/>
      <family val="2"/>
    </font>
    <font>
      <sz val="10"/>
      <color rgb="FF000000"/>
      <name val="Arial"/>
      <family val="2"/>
    </font>
    <font>
      <sz val="10"/>
      <color rgb="FFC00000"/>
      <name val="Arial"/>
      <family val="2"/>
    </font>
    <font>
      <b/>
      <sz val="10"/>
      <color rgb="FFC00000"/>
      <name val="Arial"/>
      <family val="2"/>
    </font>
    <font>
      <sz val="10"/>
      <name val="Arial"/>
      <family val="2"/>
    </font>
    <font>
      <b/>
      <sz val="12.5"/>
      <color theme="1"/>
      <name val="Arial"/>
      <family val="2"/>
    </font>
    <font>
      <b/>
      <sz val="10"/>
      <color indexed="8"/>
      <name val="Arial"/>
      <family val="2"/>
    </font>
    <font>
      <sz val="11"/>
      <name val="Calibri"/>
      <family val="2"/>
      <scheme val="minor"/>
    </font>
    <font>
      <sz val="28"/>
      <color theme="1"/>
      <name val="Arial"/>
      <family val="2"/>
    </font>
    <font>
      <sz val="24"/>
      <color theme="1"/>
      <name val="Arial"/>
      <family val="2"/>
    </font>
    <font>
      <sz val="22"/>
      <color theme="0"/>
      <name val="Arial"/>
      <family val="2"/>
    </font>
    <font>
      <sz val="22"/>
      <color theme="1"/>
      <name val="Arial"/>
      <family val="2"/>
    </font>
    <font>
      <b/>
      <sz val="28"/>
      <color theme="1"/>
      <name val="Arial"/>
      <family val="2"/>
    </font>
    <font>
      <sz val="10"/>
      <color theme="1"/>
      <name val="Arial Unicode MS"/>
      <family val="2"/>
    </font>
    <font>
      <sz val="10"/>
      <color theme="1"/>
      <name val="Calibri"/>
      <family val="2"/>
      <scheme val="minor"/>
    </font>
    <font>
      <b/>
      <sz val="10"/>
      <color theme="1"/>
      <name val="Calibri"/>
      <family val="2"/>
      <scheme val="minor"/>
    </font>
    <font>
      <b/>
      <sz val="10"/>
      <name val="Calibri"/>
      <family val="2"/>
      <scheme val="minor"/>
    </font>
    <font>
      <sz val="11"/>
      <color theme="1"/>
      <name val="Calibri"/>
      <family val="2"/>
      <scheme val="minor"/>
    </font>
    <font>
      <b/>
      <sz val="14"/>
      <color theme="1"/>
      <name val="Calibri"/>
      <family val="2"/>
      <scheme val="minor"/>
    </font>
    <font>
      <b/>
      <sz val="14"/>
      <name val="Calibri"/>
      <family val="2"/>
      <scheme val="minor"/>
    </font>
    <font>
      <sz val="10"/>
      <name val="Calibri"/>
      <family val="2"/>
      <scheme val="minor"/>
    </font>
    <font>
      <b/>
      <sz val="12"/>
      <name val="Calibri"/>
      <family val="2"/>
      <scheme val="minor"/>
    </font>
    <font>
      <sz val="12"/>
      <color theme="1"/>
      <name val="Calibri"/>
      <family val="2"/>
      <scheme val="minor"/>
    </font>
    <font>
      <sz val="12"/>
      <name val="Calibri"/>
      <family val="2"/>
      <scheme val="minor"/>
    </font>
    <font>
      <sz val="10"/>
      <color rgb="FFC00000"/>
      <name val="Calibri"/>
      <family val="2"/>
      <scheme val="minor"/>
    </font>
    <font>
      <b/>
      <sz val="11"/>
      <color theme="1"/>
      <name val="Calibri"/>
      <family val="2"/>
      <scheme val="minor"/>
    </font>
    <font>
      <b/>
      <sz val="11"/>
      <name val="Calibri"/>
      <family val="2"/>
      <scheme val="minor"/>
    </font>
    <font>
      <b/>
      <sz val="11"/>
      <color rgb="FFC00000"/>
      <name val="Calibri"/>
      <family val="2"/>
      <scheme val="minor"/>
    </font>
    <font>
      <b/>
      <sz val="11"/>
      <color rgb="FF000000"/>
      <name val="Calibri"/>
      <family val="2"/>
      <scheme val="minor"/>
    </font>
    <font>
      <sz val="11"/>
      <color rgb="FFC00000"/>
      <name val="Calibri"/>
      <family val="2"/>
      <scheme val="minor"/>
    </font>
    <font>
      <sz val="11"/>
      <color rgb="FFFF0000"/>
      <name val="Calibri"/>
      <family val="2"/>
      <scheme val="minor"/>
    </font>
    <font>
      <b/>
      <sz val="14"/>
      <color indexed="8"/>
      <name val="Calibri"/>
      <family val="2"/>
      <scheme val="minor"/>
    </font>
    <font>
      <b/>
      <sz val="11"/>
      <color indexed="8"/>
      <name val="Calibri"/>
      <family val="2"/>
      <scheme val="minor"/>
    </font>
    <font>
      <sz val="11"/>
      <color rgb="FF000000"/>
      <name val="Calibri"/>
      <family val="2"/>
      <scheme val="minor"/>
    </font>
    <font>
      <b/>
      <sz val="11"/>
      <color rgb="FFFF0000"/>
      <name val="Calibri"/>
      <family val="2"/>
      <scheme val="minor"/>
    </font>
    <font>
      <sz val="14"/>
      <color theme="1"/>
      <name val="Calibri"/>
      <family val="2"/>
      <scheme val="minor"/>
    </font>
    <font>
      <sz val="14"/>
      <color rgb="FFC00000"/>
      <name val="Calibri"/>
      <family val="2"/>
      <scheme val="minor"/>
    </font>
    <font>
      <sz val="11"/>
      <color theme="3"/>
      <name val="Calibri"/>
      <family val="2"/>
      <scheme val="minor"/>
    </font>
    <font>
      <sz val="24"/>
      <color theme="0"/>
      <name val="Calibri"/>
      <family val="2"/>
      <scheme val="minor"/>
    </font>
    <font>
      <b/>
      <sz val="14"/>
      <color rgb="FFC00000"/>
      <name val="Calibri"/>
      <family val="2"/>
      <scheme val="minor"/>
    </font>
    <font>
      <i/>
      <sz val="10"/>
      <name val="Calibri"/>
      <family val="2"/>
      <scheme val="minor"/>
    </font>
    <font>
      <b/>
      <sz val="11"/>
      <color theme="1"/>
      <name val="Arial"/>
      <family val="2"/>
    </font>
    <font>
      <sz val="11"/>
      <color rgb="FFC00000"/>
      <name val="Arial"/>
      <family val="2"/>
    </font>
    <font>
      <b/>
      <sz val="11"/>
      <color rgb="FFC00000"/>
      <name val="Arial"/>
      <family val="2"/>
    </font>
    <font>
      <b/>
      <sz val="11"/>
      <name val="Arial"/>
      <family val="2"/>
    </font>
    <font>
      <sz val="11"/>
      <color theme="1"/>
      <name val="Calibri"/>
      <scheme val="minor"/>
    </font>
    <font>
      <sz val="11"/>
      <name val="Calibri"/>
      <scheme val="minor"/>
    </font>
    <font>
      <b/>
      <sz val="11"/>
      <color theme="1"/>
      <name val="Calibri"/>
      <scheme val="minor"/>
    </font>
    <font>
      <sz val="11"/>
      <name val="Arial"/>
      <family val="2"/>
    </font>
    <font>
      <u/>
      <sz val="11"/>
      <color theme="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249977111117893"/>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theme="4"/>
      </left>
      <right style="thin">
        <color theme="4"/>
      </right>
      <top style="thin">
        <color theme="4"/>
      </top>
      <bottom style="thin">
        <color theme="4"/>
      </bottom>
      <diagonal/>
    </border>
    <border>
      <left/>
      <right/>
      <top style="thin">
        <color indexed="64"/>
      </top>
      <bottom/>
      <diagonal/>
    </border>
    <border>
      <left style="medium">
        <color indexed="64"/>
      </left>
      <right style="medium">
        <color indexed="64"/>
      </right>
      <top style="thin">
        <color theme="4"/>
      </top>
      <bottom style="thin">
        <color theme="4"/>
      </bottom>
      <diagonal/>
    </border>
    <border>
      <left style="medium">
        <color indexed="64"/>
      </left>
      <right style="medium">
        <color indexed="64"/>
      </right>
      <top style="thin">
        <color theme="4"/>
      </top>
      <bottom/>
      <diagonal/>
    </border>
    <border>
      <left style="medium">
        <color indexed="64"/>
      </left>
      <right style="medium">
        <color indexed="64"/>
      </right>
      <top style="medium">
        <color indexed="64"/>
      </top>
      <bottom style="thin">
        <color theme="4"/>
      </bottom>
      <diagonal/>
    </border>
    <border>
      <left/>
      <right style="thin">
        <color theme="4"/>
      </right>
      <top style="thin">
        <color theme="4"/>
      </top>
      <bottom style="thin">
        <color theme="4"/>
      </bottom>
      <diagonal/>
    </border>
    <border>
      <left/>
      <right style="thin">
        <color theme="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4"/>
      </left>
      <right style="medium">
        <color indexed="64"/>
      </right>
      <top style="thin">
        <color theme="4"/>
      </top>
      <bottom style="thin">
        <color theme="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right style="medium">
        <color indexed="64"/>
      </right>
      <top style="thin">
        <color theme="4"/>
      </top>
      <bottom style="thin">
        <color theme="4"/>
      </bottom>
      <diagonal/>
    </border>
    <border>
      <left style="thin">
        <color theme="4"/>
      </left>
      <right style="thin">
        <color theme="4"/>
      </right>
      <top style="thin">
        <color theme="4"/>
      </top>
      <bottom style="medium">
        <color indexed="64"/>
      </bottom>
      <diagonal/>
    </border>
    <border>
      <left style="thin">
        <color theme="4"/>
      </left>
      <right style="medium">
        <color indexed="64"/>
      </right>
      <top style="thin">
        <color theme="4"/>
      </top>
      <bottom style="medium">
        <color indexed="64"/>
      </bottom>
      <diagonal/>
    </border>
    <border>
      <left style="thin">
        <color theme="4"/>
      </left>
      <right style="medium">
        <color indexed="64"/>
      </right>
      <top style="medium">
        <color indexed="64"/>
      </top>
      <bottom style="thin">
        <color theme="4"/>
      </bottom>
      <diagonal/>
    </border>
    <border>
      <left style="medium">
        <color indexed="64"/>
      </left>
      <right style="medium">
        <color indexed="64"/>
      </right>
      <top style="thin">
        <color theme="4"/>
      </top>
      <bottom style="medium">
        <color indexed="64"/>
      </bottom>
      <diagonal/>
    </border>
    <border>
      <left/>
      <right style="thin">
        <color theme="4"/>
      </right>
      <top/>
      <bottom/>
      <diagonal/>
    </border>
    <border>
      <left/>
      <right style="thin">
        <color theme="4"/>
      </right>
      <top/>
      <bottom style="thin">
        <color theme="4"/>
      </bottom>
      <diagonal/>
    </border>
    <border>
      <left style="thin">
        <color theme="4"/>
      </left>
      <right style="medium">
        <color indexed="64"/>
      </right>
      <top/>
      <bottom style="thin">
        <color theme="4"/>
      </bottom>
      <diagonal/>
    </border>
    <border>
      <left/>
      <right style="thin">
        <color theme="4"/>
      </right>
      <top style="thin">
        <color theme="4"/>
      </top>
      <bottom style="medium">
        <color indexed="64"/>
      </bottom>
      <diagonal/>
    </border>
    <border>
      <left/>
      <right style="thin">
        <color theme="4"/>
      </right>
      <top/>
      <bottom style="medium">
        <color indexed="64"/>
      </bottom>
      <diagonal/>
    </border>
    <border>
      <left style="thin">
        <color theme="4"/>
      </left>
      <right style="medium">
        <color indexed="64"/>
      </right>
      <top/>
      <bottom style="medium">
        <color indexed="64"/>
      </bottom>
      <diagonal/>
    </border>
    <border>
      <left/>
      <right style="medium">
        <color indexed="64"/>
      </right>
      <top/>
      <bottom style="thin">
        <color theme="4"/>
      </bottom>
      <diagonal/>
    </border>
    <border>
      <left/>
      <right style="medium">
        <color indexed="64"/>
      </right>
      <top style="thin">
        <color theme="4"/>
      </top>
      <bottom style="medium">
        <color indexed="64"/>
      </bottom>
      <diagonal/>
    </border>
    <border>
      <left style="medium">
        <color indexed="64"/>
      </left>
      <right style="thin">
        <color theme="4"/>
      </right>
      <top style="medium">
        <color indexed="64"/>
      </top>
      <bottom style="medium">
        <color indexed="64"/>
      </bottom>
      <diagonal/>
    </border>
    <border>
      <left style="thin">
        <color theme="4"/>
      </left>
      <right style="medium">
        <color indexed="64"/>
      </right>
      <top/>
      <bottom/>
      <diagonal/>
    </border>
    <border>
      <left/>
      <right style="medium">
        <color indexed="64"/>
      </right>
      <top style="medium">
        <color indexed="64"/>
      </top>
      <bottom style="thin">
        <color theme="4"/>
      </bottom>
      <diagonal/>
    </border>
    <border>
      <left/>
      <right style="thin">
        <color theme="4"/>
      </right>
      <top style="thin">
        <color theme="4"/>
      </top>
      <bottom/>
      <diagonal/>
    </border>
    <border>
      <left/>
      <right/>
      <top/>
      <bottom style="thin">
        <color theme="4"/>
      </bottom>
      <diagonal/>
    </border>
    <border>
      <left/>
      <right/>
      <top style="thin">
        <color theme="4"/>
      </top>
      <bottom style="thin">
        <color theme="4"/>
      </bottom>
      <diagonal/>
    </border>
  </borders>
  <cellStyleXfs count="1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0" fontId="5" fillId="0" borderId="0"/>
    <xf numFmtId="0" fontId="11" fillId="0" borderId="0"/>
    <xf numFmtId="43" fontId="1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0" fontId="2" fillId="0" borderId="0"/>
    <xf numFmtId="9" fontId="1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56" fillId="0" borderId="0" applyNumberFormat="0" applyFill="0" applyBorder="0" applyAlignment="0" applyProtection="0"/>
  </cellStyleXfs>
  <cellXfs count="739">
    <xf numFmtId="0" fontId="0" fillId="0" borderId="0" xfId="0"/>
    <xf numFmtId="0" fontId="0" fillId="0" borderId="0" xfId="0" applyFont="1"/>
    <xf numFmtId="0" fontId="7" fillId="0" borderId="0" xfId="0" applyFont="1"/>
    <xf numFmtId="164" fontId="8" fillId="0" borderId="0" xfId="1" applyNumberFormat="1" applyFont="1" applyBorder="1"/>
    <xf numFmtId="164" fontId="8" fillId="0" borderId="0" xfId="2" applyNumberFormat="1" applyFont="1" applyBorder="1"/>
    <xf numFmtId="0" fontId="3" fillId="0" borderId="0" xfId="0" applyFont="1"/>
    <xf numFmtId="164" fontId="9" fillId="0" borderId="0" xfId="1" applyNumberFormat="1" applyFont="1" applyFill="1"/>
    <xf numFmtId="0" fontId="3" fillId="0" borderId="0" xfId="0" applyFont="1" applyFill="1"/>
    <xf numFmtId="0" fontId="9" fillId="0" borderId="0" xfId="0" applyFont="1" applyFill="1"/>
    <xf numFmtId="0" fontId="3" fillId="0" borderId="0" xfId="0" applyFont="1" applyBorder="1"/>
    <xf numFmtId="0" fontId="3" fillId="0" borderId="0" xfId="0" applyFont="1" applyFill="1" applyBorder="1"/>
    <xf numFmtId="164" fontId="3" fillId="0" borderId="0" xfId="1" applyNumberFormat="1" applyFont="1"/>
    <xf numFmtId="164" fontId="3" fillId="0" borderId="0" xfId="2" applyNumberFormat="1" applyFont="1"/>
    <xf numFmtId="164" fontId="9" fillId="0" borderId="0" xfId="2" applyNumberFormat="1" applyFont="1"/>
    <xf numFmtId="0" fontId="7" fillId="0" borderId="0" xfId="0" applyFont="1" applyBorder="1"/>
    <xf numFmtId="44" fontId="3" fillId="0" borderId="0" xfId="2" applyFont="1" applyBorder="1"/>
    <xf numFmtId="164" fontId="9" fillId="0" borderId="0" xfId="1" applyNumberFormat="1" applyFont="1" applyFill="1" applyBorder="1"/>
    <xf numFmtId="0" fontId="9" fillId="0" borderId="0" xfId="0" applyFont="1" applyBorder="1"/>
    <xf numFmtId="0" fontId="9" fillId="0" borderId="0" xfId="0" applyFont="1" applyFill="1" applyBorder="1"/>
    <xf numFmtId="0" fontId="7" fillId="0" borderId="0" xfId="0" applyFont="1" applyAlignment="1"/>
    <xf numFmtId="166" fontId="3" fillId="0" borderId="0" xfId="2" applyNumberFormat="1" applyFont="1"/>
    <xf numFmtId="166" fontId="11" fillId="0" borderId="0" xfId="1" applyNumberFormat="1" applyFont="1" applyAlignment="1">
      <alignment horizontal="center"/>
    </xf>
    <xf numFmtId="0" fontId="7" fillId="0" borderId="0" xfId="0" applyFont="1" applyAlignment="1">
      <alignment vertical="center"/>
    </xf>
    <xf numFmtId="0" fontId="11" fillId="0" borderId="0" xfId="0" applyFont="1"/>
    <xf numFmtId="0" fontId="7" fillId="0" borderId="0" xfId="0" applyFont="1" applyFill="1" applyBorder="1"/>
    <xf numFmtId="0" fontId="3" fillId="0" borderId="0" xfId="0" applyFont="1" applyAlignment="1">
      <alignment horizontal="left"/>
    </xf>
    <xf numFmtId="3" fontId="3" fillId="0" borderId="0" xfId="0" applyNumberFormat="1" applyFont="1"/>
    <xf numFmtId="0" fontId="3" fillId="0" borderId="0" xfId="0" applyFont="1" applyAlignment="1">
      <alignment horizontal="left" indent="1"/>
    </xf>
    <xf numFmtId="0" fontId="11" fillId="0" borderId="0" xfId="6" applyFont="1" applyAlignment="1">
      <alignment wrapText="1"/>
    </xf>
    <xf numFmtId="0" fontId="11" fillId="0" borderId="0" xfId="6" applyFont="1"/>
    <xf numFmtId="0" fontId="9" fillId="0" borderId="0" xfId="0" applyFont="1"/>
    <xf numFmtId="166" fontId="9" fillId="0" borderId="0" xfId="2" applyNumberFormat="1" applyFont="1"/>
    <xf numFmtId="49" fontId="7" fillId="0" borderId="0" xfId="0" applyNumberFormat="1" applyFont="1" applyFill="1" applyBorder="1" applyAlignment="1">
      <alignment wrapText="1"/>
    </xf>
    <xf numFmtId="164" fontId="7" fillId="0" borderId="0" xfId="1" applyNumberFormat="1" applyFont="1" applyFill="1" applyBorder="1" applyAlignment="1">
      <alignment horizontal="right" wrapText="1"/>
    </xf>
    <xf numFmtId="166" fontId="7" fillId="0" borderId="0" xfId="2" applyNumberFormat="1" applyFont="1" applyFill="1" applyBorder="1" applyAlignment="1">
      <alignment horizontal="right" wrapText="1"/>
    </xf>
    <xf numFmtId="164" fontId="10" fillId="0" borderId="0" xfId="1" applyNumberFormat="1" applyFont="1" applyFill="1" applyBorder="1" applyAlignment="1">
      <alignment horizontal="right" wrapText="1"/>
    </xf>
    <xf numFmtId="166" fontId="10" fillId="0" borderId="0" xfId="2" applyNumberFormat="1" applyFont="1" applyFill="1" applyBorder="1" applyAlignment="1">
      <alignment horizontal="right" wrapText="1"/>
    </xf>
    <xf numFmtId="10" fontId="3" fillId="0" borderId="0" xfId="3" applyNumberFormat="1" applyFont="1"/>
    <xf numFmtId="164" fontId="3" fillId="0" borderId="0" xfId="0" applyNumberFormat="1" applyFont="1"/>
    <xf numFmtId="0" fontId="6" fillId="0" borderId="0" xfId="0" applyFont="1"/>
    <xf numFmtId="168" fontId="3" fillId="0" borderId="0" xfId="0" applyNumberFormat="1" applyFont="1" applyAlignment="1">
      <alignment horizontal="right"/>
    </xf>
    <xf numFmtId="0" fontId="13" fillId="0" borderId="0" xfId="5" applyFont="1"/>
    <xf numFmtId="164" fontId="7" fillId="0" borderId="0" xfId="1" applyNumberFormat="1" applyFont="1" applyBorder="1"/>
    <xf numFmtId="164" fontId="10" fillId="0" borderId="0" xfId="1" applyNumberFormat="1" applyFont="1" applyBorder="1"/>
    <xf numFmtId="164" fontId="3" fillId="0" borderId="0" xfId="1" applyNumberFormat="1" applyFont="1" applyBorder="1"/>
    <xf numFmtId="166" fontId="9" fillId="0" borderId="0" xfId="2" applyNumberFormat="1" applyFont="1" applyFill="1"/>
    <xf numFmtId="0" fontId="3" fillId="0" borderId="0" xfId="0" applyFont="1" applyBorder="1" applyAlignment="1">
      <alignment wrapText="1"/>
    </xf>
    <xf numFmtId="3" fontId="14" fillId="2" borderId="7" xfId="0" applyNumberFormat="1" applyFont="1" applyFill="1" applyBorder="1" applyAlignment="1"/>
    <xf numFmtId="3" fontId="14" fillId="2" borderId="8" xfId="0" applyNumberFormat="1" applyFont="1" applyFill="1" applyBorder="1" applyAlignment="1"/>
    <xf numFmtId="165" fontId="14" fillId="0" borderId="9" xfId="0" applyNumberFormat="1" applyFont="1" applyBorder="1" applyAlignment="1"/>
    <xf numFmtId="165" fontId="14" fillId="0" borderId="11" xfId="0" applyNumberFormat="1" applyFont="1" applyBorder="1" applyAlignment="1"/>
    <xf numFmtId="3" fontId="14" fillId="2" borderId="4" xfId="0" applyNumberFormat="1" applyFont="1" applyFill="1" applyBorder="1" applyAlignment="1"/>
    <xf numFmtId="3" fontId="14" fillId="2" borderId="6" xfId="0" applyNumberFormat="1" applyFont="1" applyFill="1" applyBorder="1" applyAlignment="1"/>
    <xf numFmtId="3" fontId="14" fillId="2" borderId="0" xfId="0" applyNumberFormat="1" applyFont="1" applyFill="1" applyBorder="1" applyAlignment="1"/>
    <xf numFmtId="165" fontId="14" fillId="0" borderId="10" xfId="0" applyNumberFormat="1" applyFont="1" applyBorder="1" applyAlignment="1"/>
    <xf numFmtId="3" fontId="14" fillId="2" borderId="5" xfId="0" applyNumberFormat="1" applyFont="1" applyFill="1" applyBorder="1" applyAlignment="1"/>
    <xf numFmtId="3" fontId="14" fillId="0" borderId="7" xfId="0" applyNumberFormat="1" applyFont="1" applyBorder="1" applyAlignment="1"/>
    <xf numFmtId="3" fontId="14" fillId="0" borderId="0" xfId="0" applyNumberFormat="1" applyFont="1" applyBorder="1" applyAlignment="1"/>
    <xf numFmtId="3" fontId="14" fillId="0" borderId="8" xfId="0" applyNumberFormat="1" applyFont="1" applyBorder="1" applyAlignment="1"/>
    <xf numFmtId="166" fontId="11" fillId="0" borderId="0" xfId="1" applyNumberFormat="1" applyFont="1" applyFill="1" applyBorder="1" applyAlignment="1">
      <alignment horizontal="center"/>
    </xf>
    <xf numFmtId="165" fontId="14" fillId="2" borderId="1" xfId="0" applyNumberFormat="1" applyFont="1" applyFill="1" applyBorder="1" applyAlignment="1"/>
    <xf numFmtId="165" fontId="14" fillId="2" borderId="2" xfId="0" applyNumberFormat="1" applyFont="1" applyFill="1" applyBorder="1" applyAlignment="1"/>
    <xf numFmtId="165" fontId="14" fillId="2" borderId="3" xfId="0" applyNumberFormat="1" applyFont="1" applyFill="1" applyBorder="1" applyAlignment="1"/>
    <xf numFmtId="0" fontId="2" fillId="0" borderId="0" xfId="17"/>
    <xf numFmtId="0" fontId="15" fillId="5" borderId="7" xfId="17" applyFont="1" applyFill="1" applyBorder="1" applyAlignment="1"/>
    <xf numFmtId="0" fontId="15" fillId="5" borderId="0" xfId="17" applyFont="1" applyFill="1" applyBorder="1" applyAlignment="1"/>
    <xf numFmtId="0" fontId="15" fillId="5" borderId="8" xfId="17" applyFont="1" applyFill="1" applyBorder="1" applyAlignment="1"/>
    <xf numFmtId="0" fontId="16" fillId="0" borderId="0" xfId="17" applyFont="1"/>
    <xf numFmtId="0" fontId="15" fillId="5" borderId="7" xfId="17" applyFont="1" applyFill="1" applyBorder="1" applyAlignment="1">
      <alignment horizontal="center"/>
    </xf>
    <xf numFmtId="0" fontId="15" fillId="5" borderId="0" xfId="17" applyFont="1" applyFill="1" applyBorder="1" applyAlignment="1">
      <alignment horizontal="center"/>
    </xf>
    <xf numFmtId="0" fontId="15" fillId="5" borderId="8" xfId="17" applyFont="1" applyFill="1" applyBorder="1" applyAlignment="1">
      <alignment horizontal="center"/>
    </xf>
    <xf numFmtId="0" fontId="18" fillId="0" borderId="0" xfId="17" applyFont="1"/>
    <xf numFmtId="0" fontId="15" fillId="3" borderId="7" xfId="17" applyFont="1" applyFill="1" applyBorder="1" applyAlignment="1">
      <alignment horizontal="center"/>
    </xf>
    <xf numFmtId="0" fontId="15" fillId="3" borderId="0" xfId="17" applyFont="1" applyFill="1" applyBorder="1" applyAlignment="1">
      <alignment horizontal="center"/>
    </xf>
    <xf numFmtId="0" fontId="15" fillId="3" borderId="8" xfId="17" applyFont="1" applyFill="1" applyBorder="1" applyAlignment="1">
      <alignment horizontal="center"/>
    </xf>
    <xf numFmtId="0" fontId="15" fillId="3" borderId="9" xfId="17" applyFont="1" applyFill="1" applyBorder="1" applyAlignment="1">
      <alignment horizontal="center"/>
    </xf>
    <xf numFmtId="0" fontId="15" fillId="3" borderId="10" xfId="17" applyFont="1" applyFill="1" applyBorder="1" applyAlignment="1">
      <alignment horizontal="center"/>
    </xf>
    <xf numFmtId="0" fontId="15" fillId="3" borderId="11" xfId="17" applyFont="1" applyFill="1" applyBorder="1" applyAlignment="1">
      <alignment horizontal="center"/>
    </xf>
    <xf numFmtId="0" fontId="3" fillId="0" borderId="0" xfId="0" applyFont="1" applyBorder="1" applyAlignment="1">
      <alignment horizontal="left" wrapText="1"/>
    </xf>
    <xf numFmtId="0" fontId="3" fillId="0" borderId="0" xfId="0" applyFont="1" applyAlignment="1">
      <alignment horizontal="left" wrapText="1"/>
    </xf>
    <xf numFmtId="0" fontId="11" fillId="0" borderId="0" xfId="0" applyFont="1" applyBorder="1" applyAlignment="1">
      <alignment horizontal="left" wrapText="1"/>
    </xf>
    <xf numFmtId="0" fontId="20" fillId="0" borderId="0" xfId="0" applyFont="1" applyFill="1" applyAlignment="1">
      <alignment wrapText="1"/>
    </xf>
    <xf numFmtId="10" fontId="21" fillId="0" borderId="0" xfId="3" applyNumberFormat="1" applyFont="1"/>
    <xf numFmtId="0" fontId="21" fillId="0" borderId="0" xfId="0" applyFont="1"/>
    <xf numFmtId="164" fontId="21" fillId="0" borderId="0" xfId="1" applyNumberFormat="1" applyFont="1"/>
    <xf numFmtId="0" fontId="21" fillId="0" borderId="0" xfId="0" applyFont="1" applyFill="1" applyBorder="1"/>
    <xf numFmtId="0" fontId="25" fillId="0" borderId="0" xfId="0" applyFont="1" applyAlignment="1">
      <alignment vertical="center"/>
    </xf>
    <xf numFmtId="0" fontId="21" fillId="0" borderId="0" xfId="0" applyFont="1" applyAlignment="1"/>
    <xf numFmtId="0" fontId="27" fillId="0" borderId="0" xfId="6" applyFont="1"/>
    <xf numFmtId="0" fontId="28" fillId="0" borderId="0" xfId="6" applyFont="1" applyAlignment="1">
      <alignment horizontal="center"/>
    </xf>
    <xf numFmtId="0" fontId="29" fillId="0" borderId="0" xfId="0" applyFont="1" applyFill="1"/>
    <xf numFmtId="0" fontId="27" fillId="0" borderId="0" xfId="6" applyFont="1" applyFill="1" applyBorder="1"/>
    <xf numFmtId="0" fontId="27" fillId="0" borderId="0" xfId="6" applyFont="1" applyFill="1"/>
    <xf numFmtId="0" fontId="30" fillId="0" borderId="0" xfId="6" applyFont="1" applyFill="1" applyBorder="1" applyAlignment="1"/>
    <xf numFmtId="0" fontId="29" fillId="0" borderId="0" xfId="0" applyFont="1"/>
    <xf numFmtId="0" fontId="30" fillId="0" borderId="0" xfId="6" applyFont="1" applyBorder="1" applyAlignment="1"/>
    <xf numFmtId="0" fontId="29" fillId="0" borderId="0" xfId="0" applyFont="1" applyAlignment="1"/>
    <xf numFmtId="0" fontId="25" fillId="0" borderId="0" xfId="0" applyFont="1" applyAlignment="1"/>
    <xf numFmtId="0" fontId="31" fillId="0" borderId="0" xfId="0" applyFont="1"/>
    <xf numFmtId="0" fontId="22" fillId="0" borderId="0" xfId="0" applyFont="1" applyAlignment="1">
      <alignment horizontal="left"/>
    </xf>
    <xf numFmtId="164" fontId="22" fillId="0" borderId="0" xfId="1" applyNumberFormat="1" applyFont="1"/>
    <xf numFmtId="0" fontId="24" fillId="0" borderId="0" xfId="0" applyFont="1"/>
    <xf numFmtId="9" fontId="24" fillId="0" borderId="0" xfId="3" applyFont="1"/>
    <xf numFmtId="0" fontId="32" fillId="0" borderId="0" xfId="0" applyFont="1"/>
    <xf numFmtId="166" fontId="21" fillId="0" borderId="0" xfId="2" applyNumberFormat="1" applyFont="1"/>
    <xf numFmtId="166" fontId="31" fillId="0" borderId="0" xfId="2" applyNumberFormat="1" applyFont="1"/>
    <xf numFmtId="49" fontId="32" fillId="0" borderId="20" xfId="0" applyNumberFormat="1" applyFont="1" applyFill="1" applyBorder="1" applyAlignment="1">
      <alignment horizontal="center" wrapText="1"/>
    </xf>
    <xf numFmtId="164" fontId="33" fillId="0" borderId="21" xfId="1" applyNumberFormat="1" applyFont="1" applyFill="1" applyBorder="1" applyAlignment="1">
      <alignment horizontal="center" wrapText="1"/>
    </xf>
    <xf numFmtId="166" fontId="33" fillId="0" borderId="21" xfId="2" applyNumberFormat="1" applyFont="1" applyFill="1" applyBorder="1" applyAlignment="1">
      <alignment horizontal="center" wrapText="1"/>
    </xf>
    <xf numFmtId="49" fontId="33" fillId="0" borderId="21" xfId="0" applyNumberFormat="1" applyFont="1" applyFill="1" applyBorder="1" applyAlignment="1">
      <alignment horizontal="center" wrapText="1"/>
    </xf>
    <xf numFmtId="49" fontId="33" fillId="0" borderId="22" xfId="0" applyNumberFormat="1" applyFont="1" applyFill="1" applyBorder="1" applyAlignment="1">
      <alignment horizontal="center" wrapText="1"/>
    </xf>
    <xf numFmtId="0" fontId="24" fillId="0" borderId="0" xfId="0" applyFont="1" applyFill="1" applyBorder="1"/>
    <xf numFmtId="0" fontId="24" fillId="0" borderId="0" xfId="0" applyFont="1" applyAlignment="1">
      <alignment horizontal="left"/>
    </xf>
    <xf numFmtId="164" fontId="24" fillId="0" borderId="0" xfId="0" applyNumberFormat="1" applyFont="1"/>
    <xf numFmtId="164" fontId="24" fillId="0" borderId="0" xfId="1" applyNumberFormat="1" applyFont="1"/>
    <xf numFmtId="0" fontId="32" fillId="0" borderId="1" xfId="0" applyFont="1" applyBorder="1" applyAlignment="1">
      <alignment horizontal="left"/>
    </xf>
    <xf numFmtId="164" fontId="32" fillId="0" borderId="2" xfId="1" applyNumberFormat="1" applyFont="1" applyBorder="1"/>
    <xf numFmtId="0" fontId="32" fillId="0" borderId="3" xfId="0" applyFont="1" applyBorder="1"/>
    <xf numFmtId="0" fontId="24" fillId="0" borderId="0" xfId="0" applyFont="1" applyFill="1"/>
    <xf numFmtId="0" fontId="24" fillId="0" borderId="0" xfId="0" applyFont="1" applyFill="1" applyAlignment="1">
      <alignment horizontal="center"/>
    </xf>
    <xf numFmtId="0" fontId="24" fillId="0" borderId="7" xfId="0" applyFont="1" applyBorder="1" applyAlignment="1">
      <alignment vertical="center"/>
    </xf>
    <xf numFmtId="10" fontId="24" fillId="0" borderId="0" xfId="3" applyNumberFormat="1" applyFont="1"/>
    <xf numFmtId="0" fontId="24" fillId="2" borderId="7" xfId="0" applyFont="1" applyFill="1" applyBorder="1" applyAlignment="1">
      <alignment vertical="center"/>
    </xf>
    <xf numFmtId="0" fontId="24" fillId="0" borderId="9" xfId="0" applyFont="1" applyBorder="1" applyAlignment="1">
      <alignment vertical="center" wrapText="1"/>
    </xf>
    <xf numFmtId="0" fontId="24" fillId="2" borderId="4" xfId="0" applyFont="1" applyFill="1" applyBorder="1" applyAlignment="1">
      <alignment vertical="center"/>
    </xf>
    <xf numFmtId="0" fontId="24" fillId="0" borderId="9" xfId="0" applyFont="1" applyBorder="1" applyAlignment="1">
      <alignment horizontal="left" vertical="center" wrapText="1"/>
    </xf>
    <xf numFmtId="165" fontId="32" fillId="0" borderId="1" xfId="0" applyNumberFormat="1" applyFont="1" applyFill="1" applyBorder="1" applyAlignment="1">
      <alignment horizontal="center" vertical="center" wrapText="1"/>
    </xf>
    <xf numFmtId="165" fontId="24" fillId="2" borderId="12" xfId="0" applyNumberFormat="1" applyFont="1" applyFill="1" applyBorder="1" applyAlignment="1">
      <alignment vertical="center" wrapText="1"/>
    </xf>
    <xf numFmtId="165" fontId="35" fillId="0" borderId="0" xfId="1" applyNumberFormat="1" applyFont="1" applyFill="1" applyBorder="1" applyAlignment="1">
      <alignment vertical="center"/>
    </xf>
    <xf numFmtId="165" fontId="34" fillId="0" borderId="0" xfId="1" applyNumberFormat="1" applyFont="1" applyFill="1" applyBorder="1" applyAlignment="1">
      <alignment vertical="center"/>
    </xf>
    <xf numFmtId="165" fontId="32" fillId="0" borderId="0" xfId="1" applyNumberFormat="1" applyFont="1" applyFill="1" applyBorder="1" applyAlignment="1">
      <alignment vertical="center"/>
    </xf>
    <xf numFmtId="0" fontId="24" fillId="0" borderId="0" xfId="0" applyFont="1" applyBorder="1"/>
    <xf numFmtId="3" fontId="24" fillId="0" borderId="0" xfId="0" applyNumberFormat="1" applyFont="1"/>
    <xf numFmtId="37" fontId="24" fillId="0" borderId="0" xfId="0" applyNumberFormat="1" applyFont="1"/>
    <xf numFmtId="164" fontId="32" fillId="0" borderId="21" xfId="1" applyNumberFormat="1" applyFont="1" applyFill="1" applyBorder="1" applyAlignment="1">
      <alignment horizontal="center" wrapText="1"/>
    </xf>
    <xf numFmtId="0" fontId="24" fillId="0" borderId="0" xfId="0" applyFont="1" applyBorder="1" applyAlignment="1">
      <alignment horizontal="center"/>
    </xf>
    <xf numFmtId="37" fontId="14" fillId="0" borderId="0" xfId="0" applyNumberFormat="1" applyFont="1" applyFill="1" applyBorder="1"/>
    <xf numFmtId="167" fontId="14" fillId="0" borderId="0" xfId="0" applyNumberFormat="1" applyFont="1" applyFill="1" applyBorder="1"/>
    <xf numFmtId="37" fontId="14" fillId="0" borderId="0" xfId="0" applyNumberFormat="1" applyFont="1" applyFill="1" applyBorder="1" applyAlignment="1" applyProtection="1"/>
    <xf numFmtId="168" fontId="14" fillId="0" borderId="0" xfId="2" applyNumberFormat="1" applyFont="1" applyFill="1" applyBorder="1" applyAlignment="1">
      <alignment horizontal="right" wrapText="1"/>
    </xf>
    <xf numFmtId="165" fontId="14" fillId="0" borderId="0" xfId="2" applyNumberFormat="1" applyFont="1" applyFill="1" applyBorder="1"/>
    <xf numFmtId="0" fontId="36" fillId="0" borderId="0" xfId="0" applyFont="1"/>
    <xf numFmtId="0" fontId="22" fillId="0" borderId="0" xfId="0" applyFont="1"/>
    <xf numFmtId="49" fontId="32" fillId="0" borderId="0" xfId="0" applyNumberFormat="1" applyFont="1" applyFill="1" applyBorder="1" applyAlignment="1">
      <alignment wrapText="1"/>
    </xf>
    <xf numFmtId="164" fontId="33" fillId="0" borderId="0" xfId="0" applyNumberFormat="1" applyFont="1" applyFill="1" applyBorder="1"/>
    <xf numFmtId="37" fontId="37" fillId="0" borderId="0" xfId="0" applyNumberFormat="1" applyFont="1" applyFill="1" applyBorder="1" applyAlignment="1" applyProtection="1"/>
    <xf numFmtId="9" fontId="37" fillId="0" borderId="0" xfId="3" applyFont="1" applyFill="1" applyBorder="1"/>
    <xf numFmtId="7" fontId="37" fillId="0" borderId="0" xfId="2" applyNumberFormat="1" applyFont="1" applyFill="1" applyBorder="1"/>
    <xf numFmtId="166" fontId="24" fillId="0" borderId="0" xfId="2" applyNumberFormat="1" applyFont="1"/>
    <xf numFmtId="166" fontId="36" fillId="0" borderId="0" xfId="2" applyNumberFormat="1" applyFont="1"/>
    <xf numFmtId="0" fontId="14" fillId="0" borderId="0" xfId="0" applyFont="1"/>
    <xf numFmtId="0" fontId="14" fillId="0" borderId="0" xfId="0" applyFont="1" applyFill="1" applyBorder="1"/>
    <xf numFmtId="0" fontId="25" fillId="0" borderId="0" xfId="0" applyFont="1"/>
    <xf numFmtId="0" fontId="35" fillId="0" borderId="23" xfId="1" applyNumberFormat="1" applyFont="1" applyFill="1" applyBorder="1" applyAlignment="1">
      <alignment horizontal="right"/>
    </xf>
    <xf numFmtId="37" fontId="24" fillId="0" borderId="0" xfId="0" applyNumberFormat="1" applyFont="1" applyFill="1" applyBorder="1" applyAlignment="1" applyProtection="1"/>
    <xf numFmtId="0" fontId="35" fillId="0" borderId="23" xfId="1" applyNumberFormat="1" applyFont="1" applyFill="1" applyBorder="1" applyAlignment="1">
      <alignment horizontal="right" wrapText="1"/>
    </xf>
    <xf numFmtId="10" fontId="24" fillId="0" borderId="0" xfId="3" applyNumberFormat="1" applyFont="1" applyFill="1" applyBorder="1"/>
    <xf numFmtId="0" fontId="24" fillId="0" borderId="0" xfId="0" applyFont="1" applyFill="1" applyBorder="1" applyAlignment="1">
      <alignment horizontal="left"/>
    </xf>
    <xf numFmtId="0" fontId="26" fillId="0" borderId="0" xfId="0" applyFont="1"/>
    <xf numFmtId="168" fontId="21" fillId="0" borderId="0" xfId="0" applyNumberFormat="1" applyFont="1" applyAlignment="1">
      <alignment horizontal="right"/>
    </xf>
    <xf numFmtId="0" fontId="31" fillId="0" borderId="0" xfId="0" applyFont="1" applyFill="1"/>
    <xf numFmtId="0" fontId="35" fillId="0" borderId="0" xfId="0" applyFont="1" applyFill="1" applyBorder="1"/>
    <xf numFmtId="164" fontId="35" fillId="0" borderId="0" xfId="1" applyNumberFormat="1" applyFont="1" applyFill="1" applyBorder="1" applyAlignment="1">
      <alignment horizontal="right"/>
    </xf>
    <xf numFmtId="166" fontId="35" fillId="0" borderId="0" xfId="2" applyNumberFormat="1" applyFont="1" applyFill="1" applyBorder="1" applyAlignment="1">
      <alignment horizontal="right"/>
    </xf>
    <xf numFmtId="168" fontId="35" fillId="0" borderId="0" xfId="2" applyNumberFormat="1" applyFont="1" applyFill="1" applyBorder="1" applyAlignment="1">
      <alignment horizontal="right"/>
    </xf>
    <xf numFmtId="164" fontId="34" fillId="0" borderId="0" xfId="1" applyNumberFormat="1" applyFont="1" applyFill="1" applyBorder="1" applyAlignment="1">
      <alignment horizontal="right"/>
    </xf>
    <xf numFmtId="166" fontId="34" fillId="0" borderId="0" xfId="2" applyNumberFormat="1" applyFont="1" applyFill="1" applyBorder="1" applyAlignment="1">
      <alignment horizontal="right"/>
    </xf>
    <xf numFmtId="164" fontId="35" fillId="0" borderId="23" xfId="1" applyNumberFormat="1" applyFont="1" applyFill="1" applyBorder="1" applyAlignment="1">
      <alignment horizontal="center" wrapText="1"/>
    </xf>
    <xf numFmtId="166" fontId="33" fillId="0" borderId="23" xfId="2" applyNumberFormat="1" applyFont="1" applyFill="1" applyBorder="1" applyAlignment="1">
      <alignment horizontal="center" wrapText="1"/>
    </xf>
    <xf numFmtId="164" fontId="33" fillId="0" borderId="23" xfId="1" applyNumberFormat="1" applyFont="1" applyFill="1" applyBorder="1" applyAlignment="1">
      <alignment horizontal="center" wrapText="1"/>
    </xf>
    <xf numFmtId="0" fontId="35" fillId="0" borderId="5" xfId="0" applyFont="1" applyFill="1" applyBorder="1" applyAlignment="1">
      <alignment horizontal="left"/>
    </xf>
    <xf numFmtId="164" fontId="32" fillId="0" borderId="5" xfId="1" applyNumberFormat="1" applyFont="1" applyFill="1" applyBorder="1"/>
    <xf numFmtId="5" fontId="32" fillId="0" borderId="5" xfId="1" applyNumberFormat="1" applyFont="1" applyFill="1" applyBorder="1"/>
    <xf numFmtId="168" fontId="24" fillId="0" borderId="0" xfId="0" applyNumberFormat="1" applyFont="1" applyAlignment="1">
      <alignment horizontal="right"/>
    </xf>
    <xf numFmtId="0" fontId="36" fillId="0" borderId="0" xfId="0" applyFont="1" applyFill="1"/>
    <xf numFmtId="164" fontId="24" fillId="0" borderId="0" xfId="1" applyNumberFormat="1" applyFont="1" applyFill="1"/>
    <xf numFmtId="0" fontId="36" fillId="0" borderId="0" xfId="0" applyFont="1" applyFill="1" applyBorder="1"/>
    <xf numFmtId="166" fontId="24" fillId="0" borderId="0" xfId="2" applyNumberFormat="1" applyFont="1" applyFill="1"/>
    <xf numFmtId="166" fontId="36" fillId="0" borderId="0" xfId="0" applyNumberFormat="1" applyFont="1" applyFill="1"/>
    <xf numFmtId="0" fontId="38" fillId="0" borderId="0" xfId="5" applyFont="1"/>
    <xf numFmtId="0" fontId="32" fillId="0" borderId="10" xfId="0" applyFont="1" applyFill="1" applyBorder="1" applyAlignment="1">
      <alignment horizontal="center"/>
    </xf>
    <xf numFmtId="0" fontId="22" fillId="0" borderId="0" xfId="0" applyFont="1" applyBorder="1"/>
    <xf numFmtId="0" fontId="32" fillId="0" borderId="0" xfId="0" applyFont="1" applyBorder="1"/>
    <xf numFmtId="164" fontId="24" fillId="0" borderId="0" xfId="1" applyNumberFormat="1" applyFont="1" applyBorder="1"/>
    <xf numFmtId="164" fontId="24" fillId="0" borderId="0" xfId="2" applyNumberFormat="1" applyFont="1"/>
    <xf numFmtId="164" fontId="36" fillId="0" borderId="0" xfId="1" applyNumberFormat="1" applyFont="1" applyFill="1"/>
    <xf numFmtId="164" fontId="36" fillId="0" borderId="0" xfId="2" applyNumberFormat="1" applyFont="1"/>
    <xf numFmtId="164" fontId="24" fillId="0" borderId="0" xfId="2" applyNumberFormat="1" applyFont="1" applyFill="1"/>
    <xf numFmtId="164" fontId="36" fillId="0" borderId="0" xfId="2" applyNumberFormat="1" applyFont="1" applyFill="1"/>
    <xf numFmtId="164" fontId="40" fillId="0" borderId="0" xfId="1" applyNumberFormat="1" applyFont="1" applyFill="1"/>
    <xf numFmtId="164" fontId="40" fillId="0" borderId="0" xfId="2" applyNumberFormat="1" applyFont="1" applyFill="1"/>
    <xf numFmtId="49" fontId="33" fillId="0" borderId="1" xfId="0" applyNumberFormat="1" applyFont="1" applyFill="1" applyBorder="1" applyAlignment="1">
      <alignment horizontal="left" wrapText="1"/>
    </xf>
    <xf numFmtId="49" fontId="41" fillId="0" borderId="0" xfId="0" applyNumberFormat="1" applyFont="1" applyFill="1" applyBorder="1" applyAlignment="1"/>
    <xf numFmtId="3" fontId="32" fillId="0" borderId="0" xfId="0" applyNumberFormat="1" applyFont="1" applyFill="1" applyBorder="1"/>
    <xf numFmtId="44" fontId="32" fillId="0" borderId="0" xfId="2" applyFont="1" applyFill="1" applyBorder="1"/>
    <xf numFmtId="164" fontId="41" fillId="0" borderId="0" xfId="1" applyNumberFormat="1" applyFont="1" applyFill="1" applyBorder="1"/>
    <xf numFmtId="3" fontId="41" fillId="0" borderId="0" xfId="0" applyNumberFormat="1" applyFont="1" applyFill="1" applyBorder="1"/>
    <xf numFmtId="44" fontId="24" fillId="0" borderId="0" xfId="2" applyFont="1" applyBorder="1"/>
    <xf numFmtId="164" fontId="36" fillId="0" borderId="0" xfId="1" applyNumberFormat="1" applyFont="1" applyFill="1" applyBorder="1"/>
    <xf numFmtId="0" fontId="36" fillId="0" borderId="0" xfId="0" applyFont="1" applyBorder="1"/>
    <xf numFmtId="164" fontId="42" fillId="0" borderId="0" xfId="1" applyNumberFormat="1" applyFont="1"/>
    <xf numFmtId="0" fontId="42" fillId="0" borderId="0" xfId="0" applyFont="1"/>
    <xf numFmtId="164" fontId="43" fillId="0" borderId="0" xfId="1" applyNumberFormat="1" applyFont="1" applyFill="1"/>
    <xf numFmtId="0" fontId="43" fillId="0" borderId="0" xfId="0" applyFont="1" applyFill="1"/>
    <xf numFmtId="164" fontId="33" fillId="0" borderId="10" xfId="1" applyNumberFormat="1" applyFont="1" applyFill="1" applyBorder="1" applyAlignment="1">
      <alignment horizontal="right"/>
    </xf>
    <xf numFmtId="0" fontId="33" fillId="0" borderId="0" xfId="0" applyFont="1"/>
    <xf numFmtId="164" fontId="25" fillId="0" borderId="0" xfId="1" applyNumberFormat="1" applyFont="1" applyAlignment="1">
      <alignment horizontal="left"/>
    </xf>
    <xf numFmtId="0" fontId="32" fillId="0" borderId="0" xfId="0" applyFont="1" applyFill="1" applyBorder="1"/>
    <xf numFmtId="3" fontId="24" fillId="0" borderId="5" xfId="0" applyNumberFormat="1" applyFont="1" applyFill="1" applyBorder="1" applyAlignment="1">
      <alignment horizontal="right" vertical="top" wrapText="1"/>
    </xf>
    <xf numFmtId="3" fontId="32" fillId="0" borderId="6" xfId="0" applyNumberFormat="1" applyFont="1" applyFill="1" applyBorder="1" applyAlignment="1">
      <alignment horizontal="right" vertical="top" wrapText="1"/>
    </xf>
    <xf numFmtId="3" fontId="24" fillId="0" borderId="0" xfId="0" applyNumberFormat="1" applyFont="1" applyFill="1" applyBorder="1" applyAlignment="1">
      <alignment horizontal="right" vertical="top" wrapText="1"/>
    </xf>
    <xf numFmtId="0" fontId="24" fillId="0" borderId="0" xfId="0" applyFont="1" applyFill="1" applyBorder="1" applyAlignment="1">
      <alignment horizontal="right" vertical="top" wrapText="1"/>
    </xf>
    <xf numFmtId="3" fontId="32" fillId="0" borderId="8" xfId="0" applyNumberFormat="1" applyFont="1" applyFill="1" applyBorder="1" applyAlignment="1">
      <alignment horizontal="right" vertical="top" wrapText="1"/>
    </xf>
    <xf numFmtId="3" fontId="24" fillId="0" borderId="10" xfId="0" applyNumberFormat="1" applyFont="1" applyFill="1" applyBorder="1" applyAlignment="1">
      <alignment horizontal="right" vertical="top" wrapText="1"/>
    </xf>
    <xf numFmtId="3" fontId="32" fillId="0" borderId="11" xfId="0" applyNumberFormat="1" applyFont="1" applyFill="1" applyBorder="1" applyAlignment="1">
      <alignment horizontal="right" vertical="top" wrapText="1"/>
    </xf>
    <xf numFmtId="0" fontId="32" fillId="0" borderId="4" xfId="0" applyFont="1" applyFill="1" applyBorder="1" applyAlignment="1">
      <alignment vertical="center" wrapText="1"/>
    </xf>
    <xf numFmtId="0" fontId="24" fillId="0" borderId="0" xfId="0" applyFont="1" applyFill="1" applyAlignment="1">
      <alignment horizontal="right" vertical="top" wrapText="1"/>
    </xf>
    <xf numFmtId="3" fontId="24" fillId="0" borderId="0" xfId="0" applyNumberFormat="1" applyFont="1" applyFill="1" applyAlignment="1">
      <alignment horizontal="right" vertical="top" wrapText="1"/>
    </xf>
    <xf numFmtId="166" fontId="26" fillId="0" borderId="0" xfId="1" applyNumberFormat="1" applyFont="1" applyAlignment="1">
      <alignment horizontal="left"/>
    </xf>
    <xf numFmtId="166" fontId="23" fillId="0" borderId="0" xfId="1" applyNumberFormat="1" applyFont="1" applyAlignment="1">
      <alignment horizontal="left"/>
    </xf>
    <xf numFmtId="0" fontId="32" fillId="0" borderId="10" xfId="0" applyFont="1" applyFill="1" applyBorder="1" applyAlignment="1">
      <alignment horizontal="center" wrapText="1"/>
    </xf>
    <xf numFmtId="0" fontId="32" fillId="0" borderId="11" xfId="0" applyFont="1" applyFill="1" applyBorder="1" applyAlignment="1">
      <alignment horizontal="center" wrapText="1"/>
    </xf>
    <xf numFmtId="0" fontId="24" fillId="0" borderId="0" xfId="0" applyFont="1" applyAlignment="1">
      <alignment wrapText="1"/>
    </xf>
    <xf numFmtId="3" fontId="14" fillId="0" borderId="0" xfId="0" applyNumberFormat="1" applyFont="1" applyFill="1" applyAlignment="1" applyProtection="1"/>
    <xf numFmtId="164" fontId="33" fillId="0" borderId="21" xfId="1" applyNumberFormat="1" applyFont="1" applyFill="1" applyBorder="1" applyAlignment="1">
      <alignment wrapText="1"/>
    </xf>
    <xf numFmtId="166" fontId="27" fillId="0" borderId="0" xfId="1" applyNumberFormat="1" applyFont="1" applyAlignment="1">
      <alignment horizontal="center"/>
    </xf>
    <xf numFmtId="0" fontId="32" fillId="0" borderId="10" xfId="0" applyFont="1" applyFill="1" applyBorder="1" applyAlignment="1">
      <alignment horizontal="center" vertical="center" wrapText="1"/>
    </xf>
    <xf numFmtId="166" fontId="14" fillId="0" borderId="0" xfId="1" applyNumberFormat="1" applyFont="1" applyAlignment="1">
      <alignment horizontal="center"/>
    </xf>
    <xf numFmtId="3" fontId="14" fillId="0" borderId="0" xfId="0" applyNumberFormat="1" applyFont="1" applyFill="1" applyBorder="1" applyAlignment="1" applyProtection="1"/>
    <xf numFmtId="0" fontId="44" fillId="0" borderId="0" xfId="0" applyFont="1" applyFill="1" applyBorder="1" applyAlignment="1">
      <alignment horizontal="left"/>
    </xf>
    <xf numFmtId="0" fontId="44" fillId="0" borderId="0" xfId="0" applyFont="1" applyFill="1" applyBorder="1"/>
    <xf numFmtId="3" fontId="44" fillId="0" borderId="0" xfId="0" applyNumberFormat="1" applyFont="1" applyFill="1" applyBorder="1" applyAlignment="1" applyProtection="1"/>
    <xf numFmtId="9" fontId="44" fillId="0" borderId="0" xfId="3" applyFont="1" applyFill="1" applyBorder="1" applyAlignment="1">
      <alignment horizontal="left"/>
    </xf>
    <xf numFmtId="43" fontId="24" fillId="0" borderId="0" xfId="0" applyNumberFormat="1" applyFont="1"/>
    <xf numFmtId="0" fontId="42" fillId="0" borderId="0" xfId="0" applyFont="1" applyAlignment="1"/>
    <xf numFmtId="0" fontId="46" fillId="0" borderId="0" xfId="0" applyFont="1" applyBorder="1" applyAlignment="1"/>
    <xf numFmtId="165" fontId="33" fillId="0" borderId="0" xfId="1" applyNumberFormat="1" applyFont="1" applyFill="1" applyBorder="1" applyAlignment="1">
      <alignment vertical="center"/>
    </xf>
    <xf numFmtId="166" fontId="14" fillId="0" borderId="0" xfId="2" applyNumberFormat="1" applyFont="1"/>
    <xf numFmtId="0" fontId="14" fillId="0" borderId="0" xfId="0" applyFont="1" applyFill="1"/>
    <xf numFmtId="0" fontId="14" fillId="0" borderId="0" xfId="0" applyFont="1" applyBorder="1"/>
    <xf numFmtId="168" fontId="14" fillId="0" borderId="0" xfId="0" applyNumberFormat="1" applyFont="1"/>
    <xf numFmtId="164" fontId="14" fillId="0" borderId="0" xfId="1" applyNumberFormat="1" applyFont="1"/>
    <xf numFmtId="0" fontId="27" fillId="0" borderId="0" xfId="6" applyFont="1" applyAlignment="1">
      <alignment wrapText="1"/>
    </xf>
    <xf numFmtId="37" fontId="24" fillId="0" borderId="26" xfId="0" applyNumberFormat="1" applyFont="1" applyFill="1" applyBorder="1" applyAlignment="1" applyProtection="1"/>
    <xf numFmtId="164" fontId="33" fillId="0" borderId="2" xfId="1" applyNumberFormat="1" applyFont="1" applyFill="1" applyBorder="1" applyAlignment="1">
      <alignment horizontal="right"/>
    </xf>
    <xf numFmtId="164" fontId="35" fillId="0" borderId="2" xfId="2" applyNumberFormat="1" applyFont="1" applyFill="1" applyBorder="1"/>
    <xf numFmtId="5" fontId="35" fillId="0" borderId="3" xfId="2" applyNumberFormat="1" applyFont="1" applyFill="1" applyBorder="1"/>
    <xf numFmtId="0" fontId="14" fillId="0" borderId="0" xfId="0" applyFont="1" applyBorder="1" applyAlignment="1">
      <alignment horizontal="left" wrapText="1"/>
    </xf>
    <xf numFmtId="9" fontId="0" fillId="0" borderId="0" xfId="3" applyFont="1"/>
    <xf numFmtId="9" fontId="14" fillId="0" borderId="0" xfId="3" applyFont="1"/>
    <xf numFmtId="3" fontId="14" fillId="0" borderId="0" xfId="0" applyNumberFormat="1" applyFont="1"/>
    <xf numFmtId="44" fontId="24" fillId="0" borderId="0" xfId="2" applyFont="1"/>
    <xf numFmtId="0" fontId="32" fillId="0" borderId="1" xfId="0" applyFont="1" applyFill="1" applyBorder="1"/>
    <xf numFmtId="10" fontId="24" fillId="0" borderId="8" xfId="3" applyNumberFormat="1" applyFont="1" applyFill="1" applyBorder="1" applyAlignment="1" applyProtection="1"/>
    <xf numFmtId="164" fontId="24" fillId="0" borderId="4" xfId="1" applyNumberFormat="1" applyFont="1" applyBorder="1"/>
    <xf numFmtId="164" fontId="24" fillId="0" borderId="5" xfId="1" applyNumberFormat="1" applyFont="1" applyBorder="1"/>
    <xf numFmtId="164" fontId="24" fillId="0" borderId="7" xfId="1" applyNumberFormat="1" applyFont="1" applyBorder="1"/>
    <xf numFmtId="164" fontId="24" fillId="0" borderId="8" xfId="1" applyNumberFormat="1" applyFont="1" applyBorder="1"/>
    <xf numFmtId="164" fontId="32" fillId="0" borderId="1" xfId="1" applyNumberFormat="1" applyFont="1" applyFill="1" applyBorder="1"/>
    <xf numFmtId="164" fontId="32" fillId="0" borderId="2" xfId="1" applyNumberFormat="1" applyFont="1" applyFill="1" applyBorder="1"/>
    <xf numFmtId="5" fontId="32" fillId="0" borderId="2" xfId="1" applyNumberFormat="1" applyFont="1" applyFill="1" applyBorder="1"/>
    <xf numFmtId="0" fontId="35" fillId="0" borderId="12" xfId="0" applyFont="1" applyFill="1" applyBorder="1"/>
    <xf numFmtId="0" fontId="14" fillId="0" borderId="13" xfId="0" applyFont="1" applyFill="1" applyBorder="1" applyAlignment="1">
      <alignment horizontal="left"/>
    </xf>
    <xf numFmtId="0" fontId="14" fillId="0" borderId="15" xfId="0" applyFont="1" applyFill="1" applyBorder="1" applyAlignment="1">
      <alignment horizontal="left"/>
    </xf>
    <xf numFmtId="0" fontId="14" fillId="0" borderId="16" xfId="0" applyFont="1" applyFill="1" applyBorder="1" applyAlignment="1">
      <alignment horizontal="left"/>
    </xf>
    <xf numFmtId="0" fontId="24" fillId="0" borderId="13" xfId="0" applyFont="1" applyBorder="1" applyAlignment="1">
      <alignment horizontal="left"/>
    </xf>
    <xf numFmtId="0" fontId="24" fillId="0" borderId="15" xfId="0" applyFont="1" applyBorder="1" applyAlignment="1">
      <alignment horizontal="left"/>
    </xf>
    <xf numFmtId="0" fontId="24" fillId="0" borderId="16" xfId="0" applyFont="1" applyBorder="1" applyAlignment="1">
      <alignment horizontal="left"/>
    </xf>
    <xf numFmtId="0" fontId="24" fillId="4" borderId="29" xfId="0" applyFont="1" applyFill="1" applyBorder="1" applyAlignment="1">
      <alignment horizontal="left"/>
    </xf>
    <xf numFmtId="0" fontId="24" fillId="0" borderId="27" xfId="0" applyFont="1" applyBorder="1" applyAlignment="1">
      <alignment horizontal="left"/>
    </xf>
    <xf numFmtId="0" fontId="24" fillId="4" borderId="27" xfId="0" applyFont="1" applyFill="1" applyBorder="1" applyAlignment="1">
      <alignment horizontal="left"/>
    </xf>
    <xf numFmtId="164" fontId="33" fillId="0" borderId="10" xfId="1" applyNumberFormat="1" applyFont="1" applyFill="1" applyBorder="1" applyAlignment="1">
      <alignment horizontal="center" wrapText="1"/>
    </xf>
    <xf numFmtId="164" fontId="33" fillId="0" borderId="5" xfId="1" applyNumberFormat="1" applyFont="1" applyFill="1" applyBorder="1"/>
    <xf numFmtId="164" fontId="32" fillId="0" borderId="12" xfId="1" applyNumberFormat="1" applyFont="1" applyBorder="1" applyAlignment="1">
      <alignment horizontal="left"/>
    </xf>
    <xf numFmtId="164" fontId="32" fillId="0" borderId="2" xfId="1" applyNumberFormat="1" applyFont="1" applyFill="1" applyBorder="1" applyAlignment="1">
      <alignment horizontal="left"/>
    </xf>
    <xf numFmtId="164" fontId="32" fillId="0" borderId="3" xfId="1" applyNumberFormat="1" applyFont="1" applyFill="1" applyBorder="1" applyAlignment="1">
      <alignment horizontal="left"/>
    </xf>
    <xf numFmtId="0" fontId="32" fillId="0" borderId="12" xfId="0" applyFont="1" applyFill="1" applyBorder="1" applyAlignment="1">
      <alignment horizontal="left"/>
    </xf>
    <xf numFmtId="0" fontId="32" fillId="0" borderId="12" xfId="0" applyFont="1" applyBorder="1" applyAlignment="1">
      <alignment horizontal="left"/>
    </xf>
    <xf numFmtId="0" fontId="33" fillId="0" borderId="12" xfId="0" applyFont="1" applyFill="1" applyBorder="1" applyAlignment="1">
      <alignment horizontal="left"/>
    </xf>
    <xf numFmtId="0" fontId="24" fillId="0" borderId="13" xfId="0" applyFont="1" applyFill="1" applyBorder="1" applyAlignment="1">
      <alignment horizontal="left"/>
    </xf>
    <xf numFmtId="0" fontId="24" fillId="0" borderId="15" xfId="0" applyFont="1" applyFill="1" applyBorder="1" applyAlignment="1">
      <alignment horizontal="left"/>
    </xf>
    <xf numFmtId="164" fontId="32" fillId="0" borderId="12" xfId="1" applyNumberFormat="1" applyFont="1" applyFill="1" applyBorder="1" applyAlignment="1">
      <alignment horizontal="left"/>
    </xf>
    <xf numFmtId="164" fontId="32" fillId="0" borderId="1" xfId="1" applyNumberFormat="1" applyFont="1" applyBorder="1"/>
    <xf numFmtId="3" fontId="32" fillId="0" borderId="2" xfId="0" applyNumberFormat="1" applyFont="1" applyFill="1" applyBorder="1" applyAlignment="1">
      <alignment horizontal="right" vertical="top" wrapText="1"/>
    </xf>
    <xf numFmtId="164" fontId="32" fillId="0" borderId="2" xfId="1" applyNumberFormat="1" applyFont="1" applyFill="1" applyBorder="1" applyAlignment="1">
      <alignment horizontal="center" wrapText="1"/>
    </xf>
    <xf numFmtId="164" fontId="24" fillId="0" borderId="3" xfId="1" applyNumberFormat="1" applyFont="1" applyBorder="1" applyAlignment="1">
      <alignment wrapText="1"/>
    </xf>
    <xf numFmtId="0" fontId="30" fillId="0" borderId="0" xfId="0" applyFont="1"/>
    <xf numFmtId="165" fontId="35" fillId="0" borderId="14" xfId="2" applyNumberFormat="1" applyFont="1" applyFill="1" applyBorder="1" applyAlignment="1">
      <alignment horizontal="center" wrapText="1"/>
    </xf>
    <xf numFmtId="164" fontId="33" fillId="0" borderId="20" xfId="1" applyNumberFormat="1" applyFont="1" applyFill="1" applyBorder="1" applyAlignment="1">
      <alignment horizontal="center" wrapText="1"/>
    </xf>
    <xf numFmtId="164" fontId="33" fillId="0" borderId="22" xfId="2" applyNumberFormat="1" applyFont="1" applyFill="1" applyBorder="1" applyAlignment="1">
      <alignment horizontal="center" wrapText="1"/>
    </xf>
    <xf numFmtId="0" fontId="14" fillId="0" borderId="0" xfId="0" applyFont="1" applyAlignment="1">
      <alignment horizontal="left" vertical="top" wrapText="1"/>
    </xf>
    <xf numFmtId="0" fontId="24" fillId="0" borderId="0" xfId="0" applyFont="1" applyBorder="1" applyAlignment="1">
      <alignment horizontal="left" vertical="top" wrapText="1"/>
    </xf>
    <xf numFmtId="0" fontId="48" fillId="0" borderId="0" xfId="0" applyFont="1" applyAlignment="1">
      <alignment vertical="center"/>
    </xf>
    <xf numFmtId="0" fontId="0" fillId="0" borderId="0" xfId="0" applyFont="1" applyFill="1" applyBorder="1"/>
    <xf numFmtId="0" fontId="49" fillId="0" borderId="0" xfId="0" applyFont="1"/>
    <xf numFmtId="169" fontId="0" fillId="0" borderId="0" xfId="3" applyNumberFormat="1" applyFont="1"/>
    <xf numFmtId="164" fontId="0" fillId="0" borderId="0" xfId="0" applyNumberFormat="1" applyFont="1"/>
    <xf numFmtId="10" fontId="0" fillId="0" borderId="0" xfId="3" applyNumberFormat="1" applyFont="1"/>
    <xf numFmtId="168" fontId="0" fillId="0" borderId="0" xfId="0" applyNumberFormat="1" applyFont="1" applyAlignment="1">
      <alignment horizontal="right"/>
    </xf>
    <xf numFmtId="0" fontId="49" fillId="0" borderId="0" xfId="0" applyFont="1" applyFill="1"/>
    <xf numFmtId="166" fontId="0" fillId="0" borderId="0" xfId="2" applyNumberFormat="1" applyFont="1" applyFill="1"/>
    <xf numFmtId="166" fontId="49" fillId="0" borderId="0" xfId="0" applyNumberFormat="1" applyFont="1" applyFill="1"/>
    <xf numFmtId="164" fontId="49" fillId="0" borderId="0" xfId="0" applyNumberFormat="1" applyFont="1" applyFill="1" applyBorder="1"/>
    <xf numFmtId="164" fontId="48" fillId="0" borderId="0" xfId="1" applyNumberFormat="1" applyFont="1" applyFill="1" applyBorder="1"/>
    <xf numFmtId="164" fontId="50" fillId="0" borderId="0" xfId="1" applyNumberFormat="1" applyFont="1" applyFill="1" applyBorder="1"/>
    <xf numFmtId="0" fontId="2" fillId="0" borderId="0" xfId="0" applyFont="1" applyFill="1" applyBorder="1"/>
    <xf numFmtId="0" fontId="2" fillId="0" borderId="0" xfId="0" applyFont="1"/>
    <xf numFmtId="0" fontId="48" fillId="0" borderId="0" xfId="0" applyFont="1" applyBorder="1"/>
    <xf numFmtId="164" fontId="0" fillId="0" borderId="0" xfId="1" applyNumberFormat="1" applyFont="1"/>
    <xf numFmtId="0" fontId="51" fillId="0" borderId="0" xfId="0" applyFont="1"/>
    <xf numFmtId="10" fontId="32" fillId="0" borderId="3" xfId="3" applyNumberFormat="1" applyFont="1" applyFill="1" applyBorder="1" applyAlignment="1" applyProtection="1"/>
    <xf numFmtId="10" fontId="32" fillId="0" borderId="0" xfId="3" applyNumberFormat="1" applyFont="1" applyFill="1" applyBorder="1"/>
    <xf numFmtId="169" fontId="24" fillId="0" borderId="0" xfId="3" applyNumberFormat="1" applyFont="1"/>
    <xf numFmtId="0" fontId="14" fillId="0" borderId="0" xfId="0" applyFont="1" applyFill="1" applyBorder="1" applyAlignment="1" applyProtection="1"/>
    <xf numFmtId="0" fontId="24" fillId="0" borderId="27" xfId="0" applyFont="1" applyFill="1" applyBorder="1" applyAlignment="1">
      <alignment horizontal="left"/>
    </xf>
    <xf numFmtId="0" fontId="24" fillId="0" borderId="0" xfId="1" applyNumberFormat="1" applyFont="1"/>
    <xf numFmtId="3" fontId="24" fillId="0" borderId="0" xfId="1" applyNumberFormat="1" applyFont="1"/>
    <xf numFmtId="3" fontId="32" fillId="0" borderId="2" xfId="1" applyNumberFormat="1" applyFont="1" applyBorder="1"/>
    <xf numFmtId="165" fontId="24" fillId="0" borderId="5" xfId="1" applyNumberFormat="1" applyFont="1" applyBorder="1"/>
    <xf numFmtId="165" fontId="24" fillId="0" borderId="0" xfId="1" applyNumberFormat="1" applyFont="1" applyBorder="1"/>
    <xf numFmtId="165" fontId="24" fillId="0" borderId="6" xfId="1" applyNumberFormat="1" applyFont="1" applyBorder="1"/>
    <xf numFmtId="165" fontId="24" fillId="0" borderId="8" xfId="1" applyNumberFormat="1" applyFont="1" applyBorder="1"/>
    <xf numFmtId="0" fontId="24" fillId="0" borderId="7" xfId="0" applyFont="1" applyBorder="1"/>
    <xf numFmtId="3" fontId="32" fillId="0" borderId="2" xfId="0" applyNumberFormat="1" applyFont="1" applyBorder="1"/>
    <xf numFmtId="3" fontId="32" fillId="0" borderId="5" xfId="0" applyNumberFormat="1" applyFont="1" applyFill="1" applyBorder="1"/>
    <xf numFmtId="164" fontId="33" fillId="0" borderId="24" xfId="1" applyNumberFormat="1" applyFont="1" applyFill="1" applyBorder="1" applyAlignment="1">
      <alignment horizontal="center" wrapText="1"/>
    </xf>
    <xf numFmtId="7" fontId="24" fillId="0" borderId="6" xfId="2" applyNumberFormat="1" applyFont="1" applyBorder="1"/>
    <xf numFmtId="7" fontId="24" fillId="0" borderId="8" xfId="2" applyNumberFormat="1" applyFont="1" applyBorder="1"/>
    <xf numFmtId="165" fontId="24" fillId="0" borderId="0" xfId="1" applyNumberFormat="1" applyFont="1"/>
    <xf numFmtId="165" fontId="24" fillId="0" borderId="0" xfId="0" applyNumberFormat="1" applyFont="1"/>
    <xf numFmtId="37" fontId="32" fillId="0" borderId="2" xfId="1" applyNumberFormat="1" applyFont="1" applyFill="1" applyBorder="1" applyAlignment="1" applyProtection="1"/>
    <xf numFmtId="0" fontId="35" fillId="0" borderId="23" xfId="0" applyNumberFormat="1" applyFont="1" applyFill="1" applyBorder="1" applyAlignment="1">
      <alignment horizontal="right"/>
    </xf>
    <xf numFmtId="10" fontId="24" fillId="0" borderId="10" xfId="3" applyNumberFormat="1" applyFont="1" applyFill="1" applyBorder="1"/>
    <xf numFmtId="0" fontId="35" fillId="0" borderId="22" xfId="0" applyFont="1" applyFill="1" applyBorder="1"/>
    <xf numFmtId="0" fontId="24" fillId="4" borderId="33" xfId="0" applyFont="1" applyFill="1" applyBorder="1" applyAlignment="1">
      <alignment horizontal="left"/>
    </xf>
    <xf numFmtId="0" fontId="24" fillId="4" borderId="8" xfId="0" applyFont="1" applyFill="1" applyBorder="1" applyAlignment="1">
      <alignment horizontal="left"/>
    </xf>
    <xf numFmtId="0" fontId="24" fillId="0" borderId="8" xfId="0" applyFont="1" applyBorder="1" applyAlignment="1">
      <alignment horizontal="left"/>
    </xf>
    <xf numFmtId="0" fontId="24" fillId="0" borderId="8" xfId="0" applyFont="1" applyFill="1" applyBorder="1" applyAlignment="1">
      <alignment horizontal="left"/>
    </xf>
    <xf numFmtId="0" fontId="24" fillId="0" borderId="28" xfId="0" applyFont="1" applyFill="1" applyBorder="1" applyAlignment="1">
      <alignment horizontal="left"/>
    </xf>
    <xf numFmtId="0" fontId="35" fillId="0" borderId="12" xfId="0" applyFont="1" applyFill="1" applyBorder="1" applyAlignment="1">
      <alignment horizontal="left"/>
    </xf>
    <xf numFmtId="164" fontId="24" fillId="0" borderId="26" xfId="1" applyNumberFormat="1" applyFont="1" applyFill="1" applyBorder="1" applyAlignment="1" applyProtection="1"/>
    <xf numFmtId="164" fontId="24" fillId="0" borderId="0" xfId="1" applyNumberFormat="1" applyFont="1" applyFill="1" applyBorder="1" applyAlignment="1" applyProtection="1"/>
    <xf numFmtId="0" fontId="24" fillId="0" borderId="34" xfId="0" applyFont="1" applyBorder="1"/>
    <xf numFmtId="0" fontId="35" fillId="0" borderId="35" xfId="0" applyFont="1" applyFill="1" applyBorder="1"/>
    <xf numFmtId="10" fontId="35" fillId="0" borderId="22" xfId="3" applyNumberFormat="1" applyFont="1" applyFill="1" applyBorder="1" applyAlignment="1">
      <alignment horizontal="right"/>
    </xf>
    <xf numFmtId="0" fontId="35" fillId="0" borderId="12" xfId="0" applyFont="1" applyBorder="1" applyAlignment="1">
      <alignment horizontal="left"/>
    </xf>
    <xf numFmtId="0" fontId="12" fillId="0" borderId="10" xfId="0" applyFont="1" applyBorder="1"/>
    <xf numFmtId="0" fontId="0" fillId="0" borderId="10" xfId="0" applyFont="1" applyBorder="1"/>
    <xf numFmtId="168" fontId="24" fillId="0" borderId="0" xfId="1" applyNumberFormat="1" applyFont="1"/>
    <xf numFmtId="0" fontId="32" fillId="0" borderId="1" xfId="0" applyFont="1" applyFill="1" applyBorder="1" applyAlignment="1">
      <alignment horizontal="center"/>
    </xf>
    <xf numFmtId="165" fontId="32" fillId="0" borderId="0" xfId="1" applyNumberFormat="1" applyFont="1"/>
    <xf numFmtId="0" fontId="35" fillId="0" borderId="0" xfId="0" applyFont="1" applyFill="1" applyBorder="1" applyAlignment="1">
      <alignment horizontal="left"/>
    </xf>
    <xf numFmtId="164" fontId="32" fillId="0" borderId="0" xfId="1" applyNumberFormat="1" applyFont="1" applyFill="1" applyBorder="1" applyAlignment="1">
      <alignment horizontal="right"/>
    </xf>
    <xf numFmtId="37" fontId="32" fillId="0" borderId="0" xfId="1" applyNumberFormat="1" applyFont="1" applyFill="1" applyBorder="1" applyAlignment="1" applyProtection="1"/>
    <xf numFmtId="164" fontId="32" fillId="0" borderId="0" xfId="1" applyNumberFormat="1" applyFont="1" applyFill="1" applyBorder="1"/>
    <xf numFmtId="0" fontId="33" fillId="0" borderId="0" xfId="0" applyFont="1" applyFill="1" applyBorder="1" applyAlignment="1">
      <alignment horizontal="left"/>
    </xf>
    <xf numFmtId="164" fontId="33" fillId="0" borderId="0" xfId="1" applyNumberFormat="1" applyFont="1" applyFill="1" applyBorder="1" applyAlignment="1">
      <alignment horizontal="right"/>
    </xf>
    <xf numFmtId="10" fontId="32" fillId="0" borderId="0" xfId="3" applyNumberFormat="1" applyFont="1" applyFill="1" applyBorder="1" applyAlignment="1" applyProtection="1"/>
    <xf numFmtId="7" fontId="32" fillId="0" borderId="2" xfId="1" applyNumberFormat="1" applyFont="1" applyFill="1" applyBorder="1"/>
    <xf numFmtId="164" fontId="32" fillId="0" borderId="0" xfId="1" applyNumberFormat="1" applyFont="1" applyBorder="1"/>
    <xf numFmtId="165" fontId="32" fillId="0" borderId="0" xfId="1" applyNumberFormat="1" applyFont="1" applyBorder="1"/>
    <xf numFmtId="164" fontId="32" fillId="0" borderId="7" xfId="1" applyNumberFormat="1" applyFont="1" applyBorder="1"/>
    <xf numFmtId="165" fontId="32" fillId="0" borderId="8" xfId="1" applyNumberFormat="1" applyFont="1" applyBorder="1"/>
    <xf numFmtId="5" fontId="32" fillId="0" borderId="0" xfId="1" applyNumberFormat="1" applyFont="1" applyBorder="1"/>
    <xf numFmtId="165" fontId="24" fillId="0" borderId="10" xfId="1" applyNumberFormat="1" applyFont="1" applyBorder="1"/>
    <xf numFmtId="165" fontId="32" fillId="0" borderId="5" xfId="1" applyNumberFormat="1" applyFont="1" applyBorder="1"/>
    <xf numFmtId="43" fontId="24" fillId="0" borderId="0" xfId="1" applyFont="1" applyBorder="1"/>
    <xf numFmtId="49" fontId="24" fillId="0" borderId="6" xfId="0" applyNumberFormat="1" applyFont="1" applyFill="1" applyBorder="1" applyAlignment="1">
      <alignment wrapText="1"/>
    </xf>
    <xf numFmtId="49" fontId="24" fillId="0" borderId="8" xfId="0" applyNumberFormat="1" applyFont="1" applyFill="1" applyBorder="1" applyAlignment="1">
      <alignment wrapText="1"/>
    </xf>
    <xf numFmtId="49" fontId="32" fillId="0" borderId="1" xfId="0" applyNumberFormat="1" applyFont="1" applyFill="1" applyBorder="1" applyAlignment="1">
      <alignment horizontal="center" wrapText="1"/>
    </xf>
    <xf numFmtId="0" fontId="24" fillId="0" borderId="11" xfId="0" applyFont="1" applyFill="1" applyBorder="1" applyAlignment="1">
      <alignment horizontal="left"/>
    </xf>
    <xf numFmtId="164" fontId="24" fillId="0" borderId="9" xfId="1" applyNumberFormat="1" applyFont="1" applyBorder="1"/>
    <xf numFmtId="0" fontId="35" fillId="0" borderId="10" xfId="0" applyFont="1" applyFill="1" applyBorder="1" applyAlignment="1">
      <alignment horizontal="left"/>
    </xf>
    <xf numFmtId="164" fontId="35" fillId="0" borderId="37" xfId="1" applyNumberFormat="1" applyFont="1" applyFill="1" applyBorder="1" applyAlignment="1">
      <alignment horizontal="center" wrapText="1"/>
    </xf>
    <xf numFmtId="168" fontId="33" fillId="0" borderId="32" xfId="2" applyNumberFormat="1" applyFont="1" applyFill="1" applyBorder="1" applyAlignment="1">
      <alignment horizontal="center" wrapText="1"/>
    </xf>
    <xf numFmtId="0" fontId="39" fillId="0" borderId="4" xfId="5" applyFont="1" applyFill="1" applyBorder="1"/>
    <xf numFmtId="0" fontId="14" fillId="0" borderId="11" xfId="0" applyFont="1" applyFill="1" applyBorder="1"/>
    <xf numFmtId="164" fontId="14" fillId="0" borderId="10" xfId="1" applyNumberFormat="1" applyFont="1" applyFill="1" applyBorder="1" applyAlignment="1">
      <alignment horizontal="center"/>
    </xf>
    <xf numFmtId="0" fontId="35" fillId="0" borderId="10" xfId="0" applyFont="1" applyFill="1" applyBorder="1" applyAlignment="1">
      <alignment horizontal="left" wrapText="1"/>
    </xf>
    <xf numFmtId="164" fontId="35" fillId="0" borderId="37" xfId="2" applyNumberFormat="1" applyFont="1" applyFill="1" applyBorder="1" applyAlignment="1">
      <alignment horizontal="center" wrapText="1"/>
    </xf>
    <xf numFmtId="165" fontId="24" fillId="0" borderId="11" xfId="1" applyNumberFormat="1" applyFont="1" applyBorder="1"/>
    <xf numFmtId="0" fontId="33" fillId="0" borderId="11" xfId="0" applyFont="1" applyFill="1" applyBorder="1"/>
    <xf numFmtId="164" fontId="24" fillId="0" borderId="8" xfId="1" applyNumberFormat="1" applyFont="1" applyFill="1" applyBorder="1" applyAlignment="1">
      <alignment horizontal="left"/>
    </xf>
    <xf numFmtId="164" fontId="14" fillId="0" borderId="13" xfId="1" applyNumberFormat="1" applyFont="1" applyFill="1" applyBorder="1" applyAlignment="1">
      <alignment horizontal="left"/>
    </xf>
    <xf numFmtId="164" fontId="14" fillId="0" borderId="15" xfId="1" applyNumberFormat="1" applyFont="1" applyFill="1" applyBorder="1" applyAlignment="1">
      <alignment horizontal="left"/>
    </xf>
    <xf numFmtId="164" fontId="14" fillId="0" borderId="16" xfId="1" applyNumberFormat="1" applyFont="1" applyFill="1" applyBorder="1" applyAlignment="1">
      <alignment horizontal="left"/>
    </xf>
    <xf numFmtId="164" fontId="33" fillId="0" borderId="24" xfId="1" applyNumberFormat="1" applyFont="1" applyFill="1" applyBorder="1" applyAlignment="1">
      <alignment horizontal="center"/>
    </xf>
    <xf numFmtId="164" fontId="33" fillId="0" borderId="23" xfId="1" applyNumberFormat="1" applyFont="1" applyFill="1" applyBorder="1" applyAlignment="1">
      <alignment horizontal="center"/>
    </xf>
    <xf numFmtId="164" fontId="33" fillId="0" borderId="32" xfId="1" applyNumberFormat="1" applyFont="1" applyFill="1" applyBorder="1" applyAlignment="1">
      <alignment horizontal="center"/>
    </xf>
    <xf numFmtId="0" fontId="14" fillId="0" borderId="16" xfId="0" applyFont="1" applyFill="1" applyBorder="1"/>
    <xf numFmtId="0" fontId="32" fillId="0" borderId="6" xfId="1" applyNumberFormat="1" applyFont="1" applyBorder="1"/>
    <xf numFmtId="0" fontId="32" fillId="0" borderId="8" xfId="1" applyNumberFormat="1" applyFont="1" applyBorder="1"/>
    <xf numFmtId="3" fontId="32" fillId="0" borderId="8" xfId="1" applyNumberFormat="1" applyFont="1" applyBorder="1"/>
    <xf numFmtId="3" fontId="32" fillId="0" borderId="3" xfId="0" applyNumberFormat="1" applyFont="1" applyFill="1" applyBorder="1" applyAlignment="1">
      <alignment horizontal="right" vertical="top" wrapText="1"/>
    </xf>
    <xf numFmtId="164" fontId="33" fillId="0" borderId="38" xfId="1" applyNumberFormat="1" applyFont="1" applyFill="1" applyBorder="1" applyAlignment="1">
      <alignment wrapText="1"/>
    </xf>
    <xf numFmtId="0" fontId="32" fillId="0" borderId="11" xfId="0" applyFont="1" applyFill="1" applyBorder="1" applyAlignment="1">
      <alignment wrapText="1"/>
    </xf>
    <xf numFmtId="0" fontId="14" fillId="0" borderId="8" xfId="0" applyFont="1" applyFill="1" applyBorder="1" applyAlignment="1">
      <alignment horizontal="left"/>
    </xf>
    <xf numFmtId="49" fontId="33" fillId="0" borderId="12" xfId="0" applyNumberFormat="1" applyFont="1" applyFill="1" applyBorder="1" applyAlignment="1">
      <alignment wrapText="1"/>
    </xf>
    <xf numFmtId="3" fontId="14" fillId="0" borderId="6" xfId="0" applyNumberFormat="1" applyFont="1" applyFill="1" applyBorder="1" applyAlignment="1" applyProtection="1"/>
    <xf numFmtId="3" fontId="14" fillId="0" borderId="8" xfId="0" applyNumberFormat="1" applyFont="1" applyFill="1" applyBorder="1" applyAlignment="1" applyProtection="1"/>
    <xf numFmtId="3" fontId="14" fillId="0" borderId="11" xfId="0" applyNumberFormat="1" applyFont="1" applyFill="1" applyBorder="1" applyAlignment="1" applyProtection="1"/>
    <xf numFmtId="164" fontId="33" fillId="0" borderId="22" xfId="1" applyNumberFormat="1" applyFont="1" applyFill="1" applyBorder="1" applyAlignment="1">
      <alignment wrapText="1"/>
    </xf>
    <xf numFmtId="0" fontId="32" fillId="0" borderId="11" xfId="0" applyFont="1" applyFill="1" applyBorder="1" applyAlignment="1">
      <alignment vertical="center" wrapText="1"/>
    </xf>
    <xf numFmtId="0" fontId="7" fillId="0" borderId="6" xfId="0" applyFont="1" applyBorder="1" applyAlignment="1">
      <alignment vertical="center"/>
    </xf>
    <xf numFmtId="0" fontId="24" fillId="0" borderId="6" xfId="0" applyFont="1" applyBorder="1"/>
    <xf numFmtId="0" fontId="24" fillId="0" borderId="8" xfId="0" applyFont="1" applyBorder="1"/>
    <xf numFmtId="0" fontId="14" fillId="3" borderId="11" xfId="0" applyFont="1" applyFill="1" applyBorder="1" applyAlignment="1">
      <alignment vertical="center" wrapText="1"/>
    </xf>
    <xf numFmtId="0" fontId="14" fillId="3" borderId="10" xfId="0" applyFont="1" applyFill="1" applyBorder="1" applyAlignment="1">
      <alignment horizontal="right" wrapText="1"/>
    </xf>
    <xf numFmtId="0" fontId="14" fillId="3" borderId="10" xfId="0" applyFont="1" applyFill="1" applyBorder="1" applyAlignment="1">
      <alignment horizontal="right"/>
    </xf>
    <xf numFmtId="164" fontId="35" fillId="0" borderId="38" xfId="1" applyNumberFormat="1" applyFont="1" applyBorder="1" applyAlignment="1">
      <alignment horizontal="center" wrapText="1"/>
    </xf>
    <xf numFmtId="0" fontId="32" fillId="4" borderId="12" xfId="0" applyFont="1" applyFill="1" applyBorder="1" applyAlignment="1">
      <alignment horizontal="left"/>
    </xf>
    <xf numFmtId="164" fontId="24" fillId="0" borderId="0" xfId="1" applyNumberFormat="1" applyFont="1" applyBorder="1" applyAlignment="1">
      <alignment horizontal="right"/>
    </xf>
    <xf numFmtId="164" fontId="32" fillId="4" borderId="31" xfId="1" applyNumberFormat="1" applyFont="1" applyFill="1" applyBorder="1"/>
    <xf numFmtId="165" fontId="32" fillId="4" borderId="12" xfId="0" applyNumberFormat="1" applyFont="1" applyFill="1" applyBorder="1" applyAlignment="1">
      <alignment horizontal="right"/>
    </xf>
    <xf numFmtId="164" fontId="24" fillId="0" borderId="8" xfId="1" applyNumberFormat="1" applyFont="1" applyBorder="1" applyAlignment="1">
      <alignment horizontal="right"/>
    </xf>
    <xf numFmtId="164" fontId="24" fillId="0" borderId="7" xfId="1" applyNumberFormat="1" applyFont="1" applyBorder="1" applyAlignment="1">
      <alignment horizontal="right"/>
    </xf>
    <xf numFmtId="164" fontId="32" fillId="0" borderId="0" xfId="1" applyNumberFormat="1" applyFont="1" applyBorder="1" applyAlignment="1">
      <alignment horizontal="left"/>
    </xf>
    <xf numFmtId="0" fontId="0" fillId="0" borderId="0" xfId="0" applyBorder="1"/>
    <xf numFmtId="0" fontId="32" fillId="0" borderId="7" xfId="0" applyFont="1" applyFill="1" applyBorder="1" applyAlignment="1"/>
    <xf numFmtId="10" fontId="3" fillId="0" borderId="0" xfId="3" applyNumberFormat="1" applyFont="1" applyBorder="1"/>
    <xf numFmtId="0" fontId="32" fillId="0" borderId="0" xfId="0" applyFont="1" applyFill="1" applyBorder="1" applyAlignment="1"/>
    <xf numFmtId="3" fontId="24" fillId="0" borderId="0" xfId="0" applyNumberFormat="1" applyFont="1" applyBorder="1"/>
    <xf numFmtId="166" fontId="33" fillId="0" borderId="22" xfId="2" applyNumberFormat="1" applyFont="1" applyFill="1" applyBorder="1" applyAlignment="1">
      <alignment horizontal="center" wrapText="1"/>
    </xf>
    <xf numFmtId="49" fontId="33" fillId="0" borderId="38" xfId="0" applyNumberFormat="1" applyFont="1" applyFill="1" applyBorder="1" applyAlignment="1">
      <alignment horizontal="center" wrapText="1"/>
    </xf>
    <xf numFmtId="164" fontId="33" fillId="0" borderId="22" xfId="1" applyNumberFormat="1" applyFont="1" applyFill="1" applyBorder="1" applyAlignment="1">
      <alignment horizontal="center" wrapText="1"/>
    </xf>
    <xf numFmtId="166" fontId="33" fillId="0" borderId="38" xfId="2" applyNumberFormat="1" applyFont="1" applyFill="1" applyBorder="1" applyAlignment="1">
      <alignment horizontal="center" wrapText="1"/>
    </xf>
    <xf numFmtId="165" fontId="24" fillId="0" borderId="8" xfId="2" applyNumberFormat="1" applyFont="1" applyBorder="1"/>
    <xf numFmtId="165" fontId="24" fillId="0" borderId="6" xfId="2" applyNumberFormat="1" applyFont="1" applyBorder="1"/>
    <xf numFmtId="165" fontId="24" fillId="0" borderId="11" xfId="2" applyNumberFormat="1" applyFont="1" applyBorder="1"/>
    <xf numFmtId="165" fontId="32" fillId="0" borderId="11" xfId="2" applyNumberFormat="1" applyFont="1" applyBorder="1"/>
    <xf numFmtId="165" fontId="32" fillId="0" borderId="3" xfId="2" applyNumberFormat="1" applyFont="1" applyBorder="1"/>
    <xf numFmtId="0" fontId="24" fillId="0" borderId="0" xfId="0" applyFont="1" applyFill="1" applyBorder="1" applyAlignment="1">
      <alignment horizontal="left" vertical="top" wrapText="1"/>
    </xf>
    <xf numFmtId="0" fontId="24" fillId="0" borderId="0" xfId="0" applyFont="1" applyFill="1" applyBorder="1" applyAlignment="1">
      <alignment horizontal="left" vertical="top"/>
    </xf>
    <xf numFmtId="0" fontId="24" fillId="0" borderId="0" xfId="0" applyFont="1" applyFill="1" applyBorder="1" applyAlignment="1">
      <alignment vertical="top"/>
    </xf>
    <xf numFmtId="164" fontId="14" fillId="0" borderId="0" xfId="1" applyNumberFormat="1" applyFont="1" applyFill="1" applyBorder="1" applyAlignment="1" applyProtection="1">
      <alignment horizontal="left" indent="6"/>
    </xf>
    <xf numFmtId="164" fontId="24" fillId="0" borderId="0" xfId="0" applyNumberFormat="1" applyFont="1" applyBorder="1" applyAlignment="1">
      <alignment horizontal="left" indent="8"/>
    </xf>
    <xf numFmtId="0" fontId="32" fillId="0" borderId="3" xfId="0" applyFont="1" applyFill="1" applyBorder="1" applyAlignment="1">
      <alignment horizontal="center"/>
    </xf>
    <xf numFmtId="164" fontId="32" fillId="0" borderId="23" xfId="1" applyNumberFormat="1" applyFont="1" applyFill="1" applyBorder="1" applyAlignment="1">
      <alignment horizontal="center"/>
    </xf>
    <xf numFmtId="0" fontId="33" fillId="0" borderId="23" xfId="0" applyFont="1" applyFill="1" applyBorder="1" applyAlignment="1">
      <alignment horizontal="center"/>
    </xf>
    <xf numFmtId="0" fontId="32" fillId="0" borderId="32" xfId="0" applyFont="1" applyFill="1" applyBorder="1" applyAlignment="1">
      <alignment horizontal="center"/>
    </xf>
    <xf numFmtId="49" fontId="33" fillId="0" borderId="21" xfId="0" applyNumberFormat="1" applyFont="1" applyBorder="1" applyAlignment="1">
      <alignment horizontal="center" wrapText="1"/>
    </xf>
    <xf numFmtId="49" fontId="33" fillId="0" borderId="22" xfId="0" applyNumberFormat="1" applyFont="1" applyBorder="1" applyAlignment="1">
      <alignment horizontal="center" wrapText="1"/>
    </xf>
    <xf numFmtId="167" fontId="14" fillId="0" borderId="25" xfId="0" applyNumberFormat="1" applyFont="1" applyBorder="1"/>
    <xf numFmtId="37" fontId="14" fillId="0" borderId="25" xfId="0" applyNumberFormat="1" applyFont="1" applyBorder="1" applyAlignment="1"/>
    <xf numFmtId="49" fontId="52" fillId="0" borderId="8" xfId="0" applyNumberFormat="1" applyFont="1" applyFill="1" applyBorder="1" applyAlignment="1">
      <alignment wrapText="1"/>
    </xf>
    <xf numFmtId="165" fontId="53" fillId="0" borderId="0" xfId="2" applyNumberFormat="1" applyFont="1" applyFill="1" applyBorder="1"/>
    <xf numFmtId="37" fontId="53" fillId="0" borderId="0" xfId="1" applyNumberFormat="1" applyFont="1" applyFill="1" applyBorder="1"/>
    <xf numFmtId="168" fontId="52" fillId="0" borderId="0" xfId="2" applyNumberFormat="1" applyFont="1" applyFill="1" applyBorder="1" applyAlignment="1">
      <alignment wrapText="1"/>
    </xf>
    <xf numFmtId="167" fontId="53" fillId="0" borderId="0" xfId="2" applyNumberFormat="1" applyFont="1" applyFill="1" applyBorder="1"/>
    <xf numFmtId="37" fontId="53" fillId="0" borderId="0" xfId="1" applyNumberFormat="1" applyFont="1" applyFill="1" applyBorder="1" applyAlignment="1" applyProtection="1"/>
    <xf numFmtId="168" fontId="53" fillId="0" borderId="0" xfId="2" applyNumberFormat="1" applyFont="1" applyFill="1" applyBorder="1" applyAlignment="1">
      <alignment horizontal="right" wrapText="1"/>
    </xf>
    <xf numFmtId="0" fontId="52" fillId="0" borderId="23" xfId="0" applyFont="1" applyBorder="1" applyAlignment="1">
      <alignment wrapText="1"/>
    </xf>
    <xf numFmtId="164" fontId="52" fillId="0" borderId="0" xfId="1" applyNumberFormat="1" applyFont="1" applyBorder="1"/>
    <xf numFmtId="0" fontId="24" fillId="0" borderId="10" xfId="0" applyFont="1" applyFill="1" applyBorder="1" applyAlignment="1">
      <alignment wrapText="1"/>
    </xf>
    <xf numFmtId="0" fontId="24" fillId="0" borderId="23" xfId="0" applyFont="1" applyFill="1" applyBorder="1" applyAlignment="1">
      <alignment wrapText="1"/>
    </xf>
    <xf numFmtId="164" fontId="24" fillId="0" borderId="0" xfId="0" applyNumberFormat="1" applyFont="1" applyFill="1"/>
    <xf numFmtId="167" fontId="53" fillId="4" borderId="41" xfId="2" applyNumberFormat="1" applyFont="1" applyFill="1" applyBorder="1"/>
    <xf numFmtId="37" fontId="53" fillId="4" borderId="41" xfId="1" applyNumberFormat="1" applyFont="1" applyFill="1" applyBorder="1" applyAlignment="1"/>
    <xf numFmtId="168" fontId="53" fillId="4" borderId="42" xfId="2" applyNumberFormat="1" applyFont="1" applyFill="1" applyBorder="1" applyAlignment="1">
      <alignment horizontal="right" wrapText="1"/>
    </xf>
    <xf numFmtId="168" fontId="14" fillId="0" borderId="36" xfId="2" applyNumberFormat="1" applyFont="1" applyBorder="1" applyAlignment="1">
      <alignment horizontal="right" wrapText="1"/>
    </xf>
    <xf numFmtId="168" fontId="52" fillId="0" borderId="0" xfId="0" applyNumberFormat="1" applyFont="1" applyFill="1"/>
    <xf numFmtId="164" fontId="52" fillId="0" borderId="0" xfId="1" applyNumberFormat="1" applyFont="1" applyFill="1"/>
    <xf numFmtId="165" fontId="52" fillId="0" borderId="0" xfId="0" applyNumberFormat="1" applyFont="1" applyFill="1"/>
    <xf numFmtId="0" fontId="32" fillId="0" borderId="13" xfId="0" applyFont="1" applyFill="1" applyBorder="1" applyAlignment="1">
      <alignment vertical="center"/>
    </xf>
    <xf numFmtId="0" fontId="32" fillId="0" borderId="12" xfId="0" applyFont="1" applyFill="1" applyBorder="1" applyAlignment="1">
      <alignment horizontal="center"/>
    </xf>
    <xf numFmtId="164" fontId="32" fillId="0" borderId="38" xfId="1" applyNumberFormat="1" applyFont="1" applyFill="1" applyBorder="1" applyAlignment="1">
      <alignment horizontal="center"/>
    </xf>
    <xf numFmtId="0" fontId="33" fillId="0" borderId="21" xfId="0" applyFont="1" applyFill="1" applyBorder="1" applyAlignment="1">
      <alignment horizontal="center"/>
    </xf>
    <xf numFmtId="0" fontId="32" fillId="0" borderId="22" xfId="0" applyFont="1" applyFill="1" applyBorder="1" applyAlignment="1">
      <alignment horizontal="center"/>
    </xf>
    <xf numFmtId="164" fontId="32" fillId="0" borderId="24" xfId="1" applyNumberFormat="1" applyFont="1" applyFill="1" applyBorder="1" applyAlignment="1">
      <alignment horizontal="center"/>
    </xf>
    <xf numFmtId="3" fontId="14" fillId="0" borderId="6" xfId="0" applyNumberFormat="1" applyFont="1" applyBorder="1" applyAlignment="1"/>
    <xf numFmtId="167" fontId="14" fillId="4" borderId="25" xfId="0" applyNumberFormat="1" applyFont="1" applyFill="1" applyBorder="1"/>
    <xf numFmtId="37" fontId="14" fillId="4" borderId="25" xfId="0" applyNumberFormat="1" applyFont="1" applyFill="1" applyBorder="1" applyAlignment="1"/>
    <xf numFmtId="168" fontId="14" fillId="4" borderId="36" xfId="2" applyNumberFormat="1" applyFont="1" applyFill="1" applyBorder="1" applyAlignment="1">
      <alignment horizontal="right" wrapText="1"/>
    </xf>
    <xf numFmtId="49" fontId="52" fillId="0" borderId="0" xfId="0" applyNumberFormat="1" applyFont="1" applyFill="1" applyBorder="1" applyAlignment="1">
      <alignment wrapText="1"/>
    </xf>
    <xf numFmtId="37" fontId="53" fillId="0" borderId="0" xfId="1" applyNumberFormat="1" applyFont="1" applyFill="1" applyBorder="1" applyAlignment="1"/>
    <xf numFmtId="168" fontId="32" fillId="0" borderId="22" xfId="1" applyNumberFormat="1" applyFont="1" applyFill="1" applyBorder="1" applyAlignment="1">
      <alignment horizontal="center" wrapText="1"/>
    </xf>
    <xf numFmtId="168" fontId="24" fillId="0" borderId="8" xfId="2" applyNumberFormat="1" applyFont="1" applyFill="1" applyBorder="1" applyAlignment="1">
      <alignment wrapText="1"/>
    </xf>
    <xf numFmtId="168" fontId="52" fillId="0" borderId="8" xfId="2" applyNumberFormat="1" applyFont="1" applyFill="1" applyBorder="1" applyAlignment="1">
      <alignment wrapText="1"/>
    </xf>
    <xf numFmtId="164" fontId="33" fillId="0" borderId="38" xfId="1" applyNumberFormat="1" applyFont="1" applyFill="1" applyBorder="1" applyAlignment="1">
      <alignment horizontal="center" wrapText="1"/>
    </xf>
    <xf numFmtId="168" fontId="24" fillId="0" borderId="8" xfId="1" applyNumberFormat="1" applyFont="1" applyBorder="1"/>
    <xf numFmtId="168" fontId="24" fillId="0" borderId="6" xfId="0" applyNumberFormat="1" applyFont="1" applyBorder="1"/>
    <xf numFmtId="168" fontId="24" fillId="0" borderId="8" xfId="0" applyNumberFormat="1" applyFont="1" applyBorder="1"/>
    <xf numFmtId="164" fontId="14" fillId="0" borderId="8" xfId="1" applyNumberFormat="1" applyFont="1" applyFill="1" applyBorder="1" applyAlignment="1" applyProtection="1">
      <alignment horizontal="left" indent="5"/>
    </xf>
    <xf numFmtId="168" fontId="24" fillId="0" borderId="11" xfId="0" applyNumberFormat="1" applyFont="1" applyBorder="1"/>
    <xf numFmtId="165" fontId="24" fillId="0" borderId="36" xfId="2" applyNumberFormat="1" applyFont="1" applyBorder="1"/>
    <xf numFmtId="7" fontId="32" fillId="0" borderId="3" xfId="1" applyNumberFormat="1" applyFont="1" applyFill="1" applyBorder="1"/>
    <xf numFmtId="164" fontId="52" fillId="0" borderId="9" xfId="1" applyNumberFormat="1" applyFont="1" applyFill="1" applyBorder="1"/>
    <xf numFmtId="164" fontId="52" fillId="0" borderId="10" xfId="1" applyNumberFormat="1" applyFont="1" applyFill="1" applyBorder="1"/>
    <xf numFmtId="165" fontId="52" fillId="0" borderId="10" xfId="0" applyNumberFormat="1" applyFont="1" applyFill="1" applyBorder="1"/>
    <xf numFmtId="168" fontId="52" fillId="0" borderId="10" xfId="0" applyNumberFormat="1" applyFont="1" applyFill="1" applyBorder="1"/>
    <xf numFmtId="0" fontId="24" fillId="0" borderId="24" xfId="0" applyFont="1" applyBorder="1" applyAlignment="1">
      <alignment wrapText="1"/>
    </xf>
    <xf numFmtId="0" fontId="24" fillId="0" borderId="23" xfId="0" applyFont="1" applyBorder="1" applyAlignment="1">
      <alignment wrapText="1"/>
    </xf>
    <xf numFmtId="164" fontId="32" fillId="0" borderId="5" xfId="1" applyNumberFormat="1" applyFont="1" applyBorder="1"/>
    <xf numFmtId="0" fontId="53" fillId="0" borderId="10" xfId="0" applyFont="1" applyBorder="1" applyAlignment="1">
      <alignment horizontal="center"/>
    </xf>
    <xf numFmtId="165" fontId="35" fillId="0" borderId="32" xfId="2" applyNumberFormat="1" applyFont="1" applyFill="1" applyBorder="1" applyAlignment="1">
      <alignment horizontal="center" wrapText="1"/>
    </xf>
    <xf numFmtId="165" fontId="24" fillId="0" borderId="8" xfId="1" applyNumberFormat="1" applyFont="1" applyFill="1" applyBorder="1"/>
    <xf numFmtId="165" fontId="24" fillId="0" borderId="36" xfId="1" applyNumberFormat="1" applyFont="1" applyBorder="1"/>
    <xf numFmtId="0" fontId="24" fillId="0" borderId="24" xfId="0" applyFont="1" applyFill="1" applyBorder="1" applyAlignment="1">
      <alignment wrapText="1"/>
    </xf>
    <xf numFmtId="164" fontId="33" fillId="0" borderId="32" xfId="2" applyNumberFormat="1" applyFont="1" applyFill="1" applyBorder="1" applyAlignment="1">
      <alignment horizontal="center" wrapText="1"/>
    </xf>
    <xf numFmtId="165" fontId="24" fillId="0" borderId="11" xfId="1" applyNumberFormat="1" applyFont="1" applyFill="1" applyBorder="1"/>
    <xf numFmtId="165" fontId="24" fillId="4" borderId="43" xfId="1" applyNumberFormat="1" applyFont="1" applyFill="1" applyBorder="1"/>
    <xf numFmtId="0" fontId="24" fillId="0" borderId="11" xfId="0" applyFont="1" applyFill="1" applyBorder="1" applyAlignment="1">
      <alignment wrapText="1"/>
    </xf>
    <xf numFmtId="165" fontId="33" fillId="0" borderId="11" xfId="1" applyNumberFormat="1" applyFont="1" applyFill="1" applyBorder="1" applyAlignment="1">
      <alignment horizontal="center" wrapText="1"/>
    </xf>
    <xf numFmtId="5" fontId="33" fillId="0" borderId="6" xfId="1" applyNumberFormat="1" applyFont="1" applyFill="1" applyBorder="1"/>
    <xf numFmtId="165" fontId="33" fillId="0" borderId="11" xfId="2" applyNumberFormat="1" applyFont="1" applyFill="1" applyBorder="1" applyAlignment="1">
      <alignment horizontal="center" wrapText="1"/>
    </xf>
    <xf numFmtId="165" fontId="24" fillId="0" borderId="8" xfId="1" applyNumberFormat="1" applyFont="1" applyBorder="1" applyAlignment="1">
      <alignment horizontal="right"/>
    </xf>
    <xf numFmtId="0" fontId="33" fillId="0" borderId="12" xfId="0" applyFont="1" applyBorder="1" applyAlignment="1">
      <alignment wrapText="1"/>
    </xf>
    <xf numFmtId="3" fontId="24" fillId="0" borderId="30" xfId="1" applyNumberFormat="1" applyFont="1" applyBorder="1"/>
    <xf numFmtId="3" fontId="24" fillId="4" borderId="46" xfId="1" applyNumberFormat="1" applyFont="1" applyFill="1" applyBorder="1"/>
    <xf numFmtId="3" fontId="24" fillId="0" borderId="46" xfId="1" applyNumberFormat="1" applyFont="1" applyBorder="1"/>
    <xf numFmtId="3" fontId="24" fillId="4" borderId="43" xfId="1" applyNumberFormat="1" applyFont="1" applyFill="1" applyBorder="1"/>
    <xf numFmtId="3" fontId="24" fillId="0" borderId="36" xfId="1" applyNumberFormat="1" applyFont="1" applyBorder="1"/>
    <xf numFmtId="3" fontId="24" fillId="0" borderId="47" xfId="1" applyNumberFormat="1" applyFont="1" applyBorder="1"/>
    <xf numFmtId="3" fontId="24" fillId="0" borderId="42" xfId="1" applyNumberFormat="1" applyFont="1" applyBorder="1"/>
    <xf numFmtId="3" fontId="24" fillId="4" borderId="47" xfId="1" applyNumberFormat="1" applyFont="1" applyFill="1" applyBorder="1"/>
    <xf numFmtId="3" fontId="24" fillId="4" borderId="48" xfId="1" applyNumberFormat="1" applyFont="1" applyFill="1" applyBorder="1"/>
    <xf numFmtId="3" fontId="24" fillId="0" borderId="48" xfId="1" applyNumberFormat="1" applyFont="1" applyBorder="1"/>
    <xf numFmtId="3" fontId="24" fillId="0" borderId="27" xfId="1" applyNumberFormat="1" applyFont="1" applyBorder="1"/>
    <xf numFmtId="3" fontId="24" fillId="4" borderId="44" xfId="1" applyNumberFormat="1" applyFont="1" applyFill="1" applyBorder="1"/>
    <xf numFmtId="3" fontId="24" fillId="0" borderId="33" xfId="1" applyNumberFormat="1" applyFont="1" applyBorder="1"/>
    <xf numFmtId="3" fontId="24" fillId="0" borderId="44" xfId="1" applyNumberFormat="1" applyFont="1" applyBorder="1"/>
    <xf numFmtId="3" fontId="24" fillId="4" borderId="33" xfId="1" applyNumberFormat="1" applyFont="1" applyFill="1" applyBorder="1"/>
    <xf numFmtId="3" fontId="24" fillId="4" borderId="15" xfId="1" applyNumberFormat="1" applyFont="1" applyFill="1" applyBorder="1"/>
    <xf numFmtId="3" fontId="24" fillId="4" borderId="45" xfId="1" applyNumberFormat="1" applyFont="1" applyFill="1" applyBorder="1"/>
    <xf numFmtId="3" fontId="32" fillId="4" borderId="16" xfId="1" applyNumberFormat="1" applyFont="1" applyFill="1" applyBorder="1"/>
    <xf numFmtId="3" fontId="32" fillId="4" borderId="49" xfId="1" applyNumberFormat="1" applyFont="1" applyFill="1" applyBorder="1"/>
    <xf numFmtId="3" fontId="32" fillId="4" borderId="50" xfId="1" applyNumberFormat="1" applyFont="1" applyFill="1" applyBorder="1"/>
    <xf numFmtId="3" fontId="32" fillId="0" borderId="2" xfId="1" applyNumberFormat="1" applyFont="1" applyFill="1" applyBorder="1"/>
    <xf numFmtId="3" fontId="32" fillId="0" borderId="3" xfId="1" applyNumberFormat="1" applyFont="1" applyFill="1" applyBorder="1"/>
    <xf numFmtId="3" fontId="32" fillId="0" borderId="1" xfId="1" applyNumberFormat="1" applyFont="1" applyFill="1" applyBorder="1"/>
    <xf numFmtId="164" fontId="32" fillId="0" borderId="12" xfId="1" applyNumberFormat="1" applyFont="1" applyBorder="1" applyAlignment="1">
      <alignment horizontal="center" vertical="center" wrapText="1"/>
    </xf>
    <xf numFmtId="165" fontId="24" fillId="4" borderId="46" xfId="2" applyNumberFormat="1" applyFont="1" applyFill="1" applyBorder="1"/>
    <xf numFmtId="165" fontId="24" fillId="0" borderId="30" xfId="2" applyNumberFormat="1" applyFont="1" applyBorder="1"/>
    <xf numFmtId="165" fontId="24" fillId="0" borderId="30" xfId="1" applyNumberFormat="1" applyFont="1" applyBorder="1"/>
    <xf numFmtId="165" fontId="24" fillId="0" borderId="46" xfId="2" applyNumberFormat="1" applyFont="1" applyBorder="1"/>
    <xf numFmtId="0" fontId="0" fillId="0" borderId="2" xfId="0" applyBorder="1"/>
    <xf numFmtId="3" fontId="32" fillId="0" borderId="12" xfId="1" applyNumberFormat="1" applyFont="1" applyBorder="1"/>
    <xf numFmtId="3" fontId="32" fillId="0" borderId="31" xfId="1" applyNumberFormat="1" applyFont="1" applyBorder="1"/>
    <xf numFmtId="165" fontId="32" fillId="0" borderId="31" xfId="1" applyNumberFormat="1" applyFont="1" applyBorder="1"/>
    <xf numFmtId="165" fontId="24" fillId="4" borderId="47" xfId="2" applyNumberFormat="1" applyFont="1" applyFill="1" applyBorder="1"/>
    <xf numFmtId="165" fontId="24" fillId="4" borderId="46" xfId="1" applyNumberFormat="1" applyFont="1" applyFill="1" applyBorder="1"/>
    <xf numFmtId="3" fontId="32" fillId="4" borderId="12" xfId="1" applyNumberFormat="1" applyFont="1" applyFill="1" applyBorder="1"/>
    <xf numFmtId="3" fontId="32" fillId="4" borderId="31" xfId="1" applyNumberFormat="1" applyFont="1" applyFill="1" applyBorder="1"/>
    <xf numFmtId="165" fontId="32" fillId="4" borderId="31" xfId="1" applyNumberFormat="1" applyFont="1" applyFill="1" applyBorder="1"/>
    <xf numFmtId="165" fontId="24" fillId="4" borderId="47" xfId="1" applyNumberFormat="1" applyFont="1" applyFill="1" applyBorder="1"/>
    <xf numFmtId="165" fontId="24" fillId="4" borderId="51" xfId="1" applyNumberFormat="1" applyFont="1" applyFill="1" applyBorder="1"/>
    <xf numFmtId="165" fontId="24" fillId="0" borderId="40" xfId="1" applyNumberFormat="1" applyFont="1" applyBorder="1"/>
    <xf numFmtId="165" fontId="32" fillId="4" borderId="3" xfId="1" applyNumberFormat="1" applyFont="1" applyFill="1" applyBorder="1"/>
    <xf numFmtId="165" fontId="24" fillId="4" borderId="45" xfId="1" applyNumberFormat="1" applyFont="1" applyFill="1" applyBorder="1"/>
    <xf numFmtId="165" fontId="24" fillId="4" borderId="8" xfId="1" applyNumberFormat="1" applyFont="1" applyFill="1" applyBorder="1"/>
    <xf numFmtId="165" fontId="32" fillId="0" borderId="3" xfId="1" applyNumberFormat="1" applyFont="1" applyBorder="1"/>
    <xf numFmtId="3" fontId="32" fillId="0" borderId="16" xfId="1" applyNumberFormat="1" applyFont="1" applyBorder="1"/>
    <xf numFmtId="3" fontId="32" fillId="0" borderId="49" xfId="1" applyNumberFormat="1" applyFont="1" applyBorder="1"/>
    <xf numFmtId="165" fontId="32" fillId="0" borderId="49" xfId="1" applyNumberFormat="1" applyFont="1" applyBorder="1"/>
    <xf numFmtId="165" fontId="32" fillId="0" borderId="11" xfId="1" applyNumberFormat="1" applyFont="1" applyBorder="1"/>
    <xf numFmtId="165" fontId="24" fillId="4" borderId="48" xfId="1" applyNumberFormat="1" applyFont="1" applyFill="1" applyBorder="1"/>
    <xf numFmtId="165" fontId="24" fillId="4" borderId="52" xfId="1" applyNumberFormat="1" applyFont="1" applyFill="1" applyBorder="1"/>
    <xf numFmtId="164" fontId="24" fillId="4" borderId="27" xfId="1" applyNumberFormat="1" applyFont="1" applyFill="1" applyBorder="1" applyAlignment="1">
      <alignment horizontal="right"/>
    </xf>
    <xf numFmtId="164" fontId="24" fillId="0" borderId="27" xfId="1" applyNumberFormat="1" applyFont="1" applyFill="1" applyBorder="1" applyAlignment="1">
      <alignment horizontal="right"/>
    </xf>
    <xf numFmtId="165" fontId="24" fillId="4" borderId="27" xfId="1" applyNumberFormat="1" applyFont="1" applyFill="1" applyBorder="1" applyAlignment="1">
      <alignment horizontal="right"/>
    </xf>
    <xf numFmtId="165" fontId="24" fillId="0" borderId="27" xfId="1" applyNumberFormat="1" applyFont="1" applyFill="1" applyBorder="1" applyAlignment="1">
      <alignment horizontal="right"/>
    </xf>
    <xf numFmtId="0" fontId="35" fillId="0" borderId="12" xfId="0" applyFont="1" applyBorder="1" applyAlignment="1">
      <alignment horizontal="center" wrapText="1"/>
    </xf>
    <xf numFmtId="164" fontId="35" fillId="0" borderId="31" xfId="2" applyNumberFormat="1" applyFont="1" applyFill="1" applyBorder="1"/>
    <xf numFmtId="5" fontId="35" fillId="0" borderId="12" xfId="1" applyNumberFormat="1" applyFont="1" applyFill="1" applyBorder="1" applyAlignment="1">
      <alignment horizontal="right"/>
    </xf>
    <xf numFmtId="164" fontId="35" fillId="0" borderId="12" xfId="2" applyNumberFormat="1" applyFont="1" applyBorder="1" applyAlignment="1">
      <alignment horizontal="center" wrapText="1"/>
    </xf>
    <xf numFmtId="164" fontId="35" fillId="0" borderId="2" xfId="2" applyNumberFormat="1" applyFont="1" applyBorder="1" applyAlignment="1">
      <alignment horizontal="center" wrapText="1"/>
    </xf>
    <xf numFmtId="164" fontId="35" fillId="0" borderId="1" xfId="2" applyNumberFormat="1" applyFont="1" applyBorder="1" applyAlignment="1">
      <alignment horizontal="center" wrapText="1"/>
    </xf>
    <xf numFmtId="165" fontId="24" fillId="0" borderId="0" xfId="1" applyNumberFormat="1" applyFont="1" applyBorder="1" applyAlignment="1">
      <alignment horizontal="right"/>
    </xf>
    <xf numFmtId="165" fontId="24" fillId="0" borderId="0" xfId="0" applyNumberFormat="1" applyFont="1" applyFill="1" applyBorder="1"/>
    <xf numFmtId="165" fontId="24" fillId="0" borderId="8" xfId="0" applyNumberFormat="1" applyFont="1" applyFill="1" applyBorder="1"/>
    <xf numFmtId="1" fontId="24" fillId="0" borderId="0" xfId="0" applyNumberFormat="1" applyFont="1"/>
    <xf numFmtId="0" fontId="33" fillId="0" borderId="13" xfId="0" applyFont="1" applyBorder="1" applyAlignment="1">
      <alignment wrapText="1"/>
    </xf>
    <xf numFmtId="0" fontId="33" fillId="0" borderId="12" xfId="0" applyFont="1" applyBorder="1" applyAlignment="1">
      <alignment horizontal="center" wrapText="1"/>
    </xf>
    <xf numFmtId="3" fontId="32" fillId="0" borderId="53" xfId="1" applyNumberFormat="1" applyFont="1" applyBorder="1"/>
    <xf numFmtId="0" fontId="0" fillId="0" borderId="12" xfId="0" applyBorder="1"/>
    <xf numFmtId="3" fontId="32" fillId="4" borderId="3" xfId="1" applyNumberFormat="1" applyFont="1" applyFill="1" applyBorder="1"/>
    <xf numFmtId="0" fontId="21" fillId="0" borderId="0" xfId="0" applyFont="1" applyAlignment="1">
      <alignment wrapText="1"/>
    </xf>
    <xf numFmtId="0" fontId="3" fillId="0" borderId="0" xfId="0" applyFont="1" applyAlignment="1">
      <alignment wrapText="1"/>
    </xf>
    <xf numFmtId="0" fontId="32" fillId="0" borderId="12" xfId="0" applyFont="1" applyBorder="1" applyAlignment="1">
      <alignment wrapText="1"/>
    </xf>
    <xf numFmtId="164" fontId="32" fillId="0" borderId="12" xfId="1" applyNumberFormat="1" applyFont="1" applyBorder="1" applyAlignment="1">
      <alignment wrapText="1"/>
    </xf>
    <xf numFmtId="165" fontId="24" fillId="4" borderId="54" xfId="1" applyNumberFormat="1" applyFont="1" applyFill="1" applyBorder="1"/>
    <xf numFmtId="0" fontId="14" fillId="0" borderId="0" xfId="0" applyFont="1" applyAlignment="1">
      <alignment horizontal="left" vertical="top" wrapText="1"/>
    </xf>
    <xf numFmtId="0" fontId="24" fillId="0" borderId="13" xfId="0" applyFont="1" applyBorder="1"/>
    <xf numFmtId="165" fontId="24" fillId="0" borderId="5" xfId="2" applyNumberFormat="1" applyFont="1" applyBorder="1"/>
    <xf numFmtId="0" fontId="24" fillId="0" borderId="15" xfId="0" applyFont="1" applyBorder="1"/>
    <xf numFmtId="165" fontId="24" fillId="0" borderId="0" xfId="2" applyNumberFormat="1" applyFont="1" applyBorder="1"/>
    <xf numFmtId="164" fontId="32" fillId="4" borderId="53" xfId="1" applyNumberFormat="1" applyFont="1" applyFill="1" applyBorder="1"/>
    <xf numFmtId="165" fontId="32" fillId="4" borderId="31" xfId="2" applyNumberFormat="1" applyFont="1" applyFill="1" applyBorder="1"/>
    <xf numFmtId="165" fontId="32" fillId="4" borderId="39" xfId="2" applyNumberFormat="1" applyFont="1" applyFill="1" applyBorder="1"/>
    <xf numFmtId="3" fontId="32" fillId="0" borderId="12" xfId="1" applyNumberFormat="1" applyFont="1" applyFill="1" applyBorder="1"/>
    <xf numFmtId="164" fontId="32" fillId="0" borderId="53" xfId="1" applyNumberFormat="1" applyFont="1" applyFill="1" applyBorder="1"/>
    <xf numFmtId="164" fontId="32" fillId="0" borderId="31" xfId="1" applyNumberFormat="1" applyFont="1" applyFill="1" applyBorder="1"/>
    <xf numFmtId="165" fontId="32" fillId="0" borderId="31" xfId="2" applyNumberFormat="1" applyFont="1" applyFill="1" applyBorder="1"/>
    <xf numFmtId="165" fontId="32" fillId="0" borderId="39" xfId="2" applyNumberFormat="1" applyFont="1" applyFill="1" applyBorder="1"/>
    <xf numFmtId="0" fontId="24" fillId="0" borderId="0" xfId="0" applyFont="1" applyFill="1" applyBorder="1" applyAlignment="1">
      <alignment horizontal="left" vertical="top" wrapText="1"/>
    </xf>
    <xf numFmtId="0" fontId="52" fillId="0" borderId="15" xfId="0" applyFont="1" applyFill="1" applyBorder="1"/>
    <xf numFmtId="0" fontId="52" fillId="0" borderId="7" xfId="0" applyFont="1" applyFill="1" applyBorder="1"/>
    <xf numFmtId="0" fontId="52" fillId="0" borderId="0" xfId="0" applyFont="1" applyFill="1" applyBorder="1"/>
    <xf numFmtId="3" fontId="54" fillId="0" borderId="0" xfId="1" applyNumberFormat="1" applyFont="1" applyBorder="1"/>
    <xf numFmtId="165" fontId="54" fillId="0" borderId="0" xfId="1" applyNumberFormat="1" applyFont="1" applyBorder="1"/>
    <xf numFmtId="3" fontId="54" fillId="0" borderId="5" xfId="1" applyNumberFormat="1" applyFont="1" applyBorder="1"/>
    <xf numFmtId="165" fontId="54" fillId="0" borderId="5" xfId="1" applyNumberFormat="1" applyFont="1" applyBorder="1"/>
    <xf numFmtId="0" fontId="52" fillId="0" borderId="0" xfId="0" applyFont="1" applyBorder="1"/>
    <xf numFmtId="165" fontId="24" fillId="0" borderId="55" xfId="2" applyNumberFormat="1" applyFont="1" applyBorder="1"/>
    <xf numFmtId="165" fontId="24" fillId="4" borderId="51" xfId="2" applyNumberFormat="1" applyFont="1" applyFill="1" applyBorder="1"/>
    <xf numFmtId="165" fontId="24" fillId="0" borderId="40" xfId="2" applyNumberFormat="1" applyFont="1" applyBorder="1"/>
    <xf numFmtId="165" fontId="24" fillId="4" borderId="45" xfId="2" applyNumberFormat="1" applyFont="1" applyFill="1" applyBorder="1"/>
    <xf numFmtId="165" fontId="24" fillId="4" borderId="8" xfId="2" applyNumberFormat="1" applyFont="1" applyFill="1" applyBorder="1"/>
    <xf numFmtId="165" fontId="32" fillId="0" borderId="2" xfId="0" applyNumberFormat="1" applyFont="1" applyBorder="1"/>
    <xf numFmtId="165" fontId="32" fillId="0" borderId="3" xfId="0" applyNumberFormat="1" applyFont="1" applyBorder="1"/>
    <xf numFmtId="165" fontId="24" fillId="4" borderId="57" xfId="1" applyNumberFormat="1" applyFont="1" applyFill="1" applyBorder="1"/>
    <xf numFmtId="165" fontId="24" fillId="0" borderId="58" xfId="1" applyNumberFormat="1" applyFont="1" applyBorder="1"/>
    <xf numFmtId="165" fontId="24" fillId="4" borderId="0" xfId="1" applyNumberFormat="1" applyFont="1" applyFill="1" applyBorder="1"/>
    <xf numFmtId="0" fontId="7" fillId="0" borderId="12" xfId="0" applyFont="1" applyBorder="1" applyAlignment="1">
      <alignment horizontal="center"/>
    </xf>
    <xf numFmtId="0" fontId="32" fillId="0" borderId="21" xfId="0" applyFont="1" applyFill="1" applyBorder="1" applyAlignment="1">
      <alignment horizontal="center" wrapText="1"/>
    </xf>
    <xf numFmtId="165" fontId="24" fillId="4" borderId="54" xfId="2" applyNumberFormat="1" applyFont="1" applyFill="1" applyBorder="1"/>
    <xf numFmtId="165" fontId="24" fillId="4" borderId="0" xfId="2" applyNumberFormat="1" applyFont="1" applyFill="1" applyBorder="1"/>
    <xf numFmtId="164" fontId="24" fillId="4" borderId="46" xfId="1" applyNumberFormat="1" applyFont="1" applyFill="1" applyBorder="1"/>
    <xf numFmtId="164" fontId="24" fillId="0" borderId="30" xfId="1" applyNumberFormat="1" applyFont="1" applyBorder="1"/>
    <xf numFmtId="164" fontId="24" fillId="4" borderId="45" xfId="1" applyNumberFormat="1" applyFont="1" applyFill="1" applyBorder="1"/>
    <xf numFmtId="164" fontId="32" fillId="0" borderId="31" xfId="1" applyNumberFormat="1" applyFont="1" applyBorder="1"/>
    <xf numFmtId="164" fontId="24" fillId="0" borderId="46" xfId="1" applyNumberFormat="1" applyFont="1" applyBorder="1"/>
    <xf numFmtId="3" fontId="48" fillId="0" borderId="0" xfId="0" applyNumberFormat="1" applyFont="1" applyAlignment="1">
      <alignment vertical="center"/>
    </xf>
    <xf numFmtId="3" fontId="0" fillId="0" borderId="0" xfId="0" applyNumberFormat="1" applyFont="1"/>
    <xf numFmtId="165" fontId="0" fillId="0" borderId="0" xfId="0" applyNumberFormat="1" applyFont="1"/>
    <xf numFmtId="165" fontId="48" fillId="0" borderId="0" xfId="0" applyNumberFormat="1" applyFont="1" applyAlignment="1">
      <alignment vertical="center"/>
    </xf>
    <xf numFmtId="3" fontId="32" fillId="0" borderId="31" xfId="1" applyNumberFormat="1" applyFont="1" applyFill="1" applyBorder="1"/>
    <xf numFmtId="165" fontId="24" fillId="0" borderId="57" xfId="1" applyNumberFormat="1" applyFont="1" applyFill="1" applyBorder="1"/>
    <xf numFmtId="37" fontId="52" fillId="0" borderId="0" xfId="1" applyNumberFormat="1" applyFont="1" applyFill="1" applyBorder="1" applyAlignment="1" applyProtection="1"/>
    <xf numFmtId="37" fontId="52" fillId="0" borderId="10" xfId="0" applyNumberFormat="1" applyFont="1" applyFill="1" applyBorder="1" applyAlignment="1" applyProtection="1"/>
    <xf numFmtId="3" fontId="24" fillId="2" borderId="33" xfId="1" applyNumberFormat="1" applyFont="1" applyFill="1" applyBorder="1"/>
    <xf numFmtId="3" fontId="24" fillId="2" borderId="46" xfId="1" applyNumberFormat="1" applyFont="1" applyFill="1" applyBorder="1"/>
    <xf numFmtId="164" fontId="24" fillId="2" borderId="46" xfId="1" applyNumberFormat="1" applyFont="1" applyFill="1" applyBorder="1"/>
    <xf numFmtId="165" fontId="24" fillId="2" borderId="46" xfId="2" applyNumberFormat="1" applyFont="1" applyFill="1" applyBorder="1"/>
    <xf numFmtId="3" fontId="24" fillId="2" borderId="27" xfId="1" applyNumberFormat="1" applyFont="1" applyFill="1" applyBorder="1"/>
    <xf numFmtId="3" fontId="24" fillId="2" borderId="30" xfId="1" applyNumberFormat="1" applyFont="1" applyFill="1" applyBorder="1"/>
    <xf numFmtId="164" fontId="24" fillId="2" borderId="30" xfId="1" applyNumberFormat="1" applyFont="1" applyFill="1" applyBorder="1"/>
    <xf numFmtId="165" fontId="24" fillId="2" borderId="30" xfId="2" applyNumberFormat="1" applyFont="1" applyFill="1" applyBorder="1"/>
    <xf numFmtId="3" fontId="24" fillId="2" borderId="28" xfId="1" applyNumberFormat="1" applyFont="1" applyFill="1" applyBorder="1"/>
    <xf numFmtId="3" fontId="24" fillId="2" borderId="56" xfId="1" applyNumberFormat="1" applyFont="1" applyFill="1" applyBorder="1"/>
    <xf numFmtId="164" fontId="24" fillId="2" borderId="56" xfId="1" applyNumberFormat="1" applyFont="1" applyFill="1" applyBorder="1"/>
    <xf numFmtId="165" fontId="24" fillId="2" borderId="56" xfId="2" applyNumberFormat="1" applyFont="1" applyFill="1" applyBorder="1"/>
    <xf numFmtId="3" fontId="24" fillId="0" borderId="33" xfId="1" applyNumberFormat="1" applyFont="1" applyFill="1" applyBorder="1"/>
    <xf numFmtId="3" fontId="24" fillId="0" borderId="46" xfId="1" applyNumberFormat="1" applyFont="1" applyFill="1" applyBorder="1"/>
    <xf numFmtId="164" fontId="24" fillId="0" borderId="46" xfId="1" applyNumberFormat="1" applyFont="1" applyFill="1" applyBorder="1"/>
    <xf numFmtId="165" fontId="24" fillId="0" borderId="46" xfId="2" applyNumberFormat="1" applyFont="1" applyFill="1" applyBorder="1"/>
    <xf numFmtId="0" fontId="32" fillId="2" borderId="12" xfId="0" applyFont="1" applyFill="1" applyBorder="1"/>
    <xf numFmtId="3" fontId="32" fillId="2" borderId="31" xfId="1" applyNumberFormat="1" applyFont="1" applyFill="1" applyBorder="1"/>
    <xf numFmtId="164" fontId="32" fillId="2" borderId="31" xfId="1" applyNumberFormat="1" applyFont="1" applyFill="1" applyBorder="1"/>
    <xf numFmtId="165" fontId="32" fillId="2" borderId="31" xfId="2" applyNumberFormat="1" applyFont="1" applyFill="1" applyBorder="1"/>
    <xf numFmtId="0" fontId="26" fillId="0" borderId="0" xfId="6" applyFont="1" applyAlignment="1">
      <alignment horizontal="center"/>
    </xf>
    <xf numFmtId="165" fontId="24" fillId="2" borderId="43" xfId="2" applyNumberFormat="1" applyFont="1" applyFill="1" applyBorder="1"/>
    <xf numFmtId="165" fontId="24" fillId="0" borderId="47" xfId="2" applyNumberFormat="1" applyFont="1" applyFill="1" applyBorder="1"/>
    <xf numFmtId="165" fontId="24" fillId="2" borderId="47" xfId="2" applyNumberFormat="1" applyFont="1" applyFill="1" applyBorder="1"/>
    <xf numFmtId="165" fontId="32" fillId="2" borderId="39" xfId="2" applyNumberFormat="1" applyFont="1" applyFill="1" applyBorder="1"/>
    <xf numFmtId="0" fontId="56" fillId="0" borderId="0" xfId="18" applyAlignment="1">
      <alignment wrapText="1"/>
    </xf>
    <xf numFmtId="0" fontId="45" fillId="5" borderId="7" xfId="17" applyFont="1" applyFill="1" applyBorder="1" applyAlignment="1">
      <alignment horizontal="center"/>
    </xf>
    <xf numFmtId="0" fontId="45" fillId="5" borderId="0" xfId="17" applyFont="1" applyFill="1" applyBorder="1" applyAlignment="1">
      <alignment horizontal="center"/>
    </xf>
    <xf numFmtId="0" fontId="45" fillId="5" borderId="8" xfId="17" applyFont="1" applyFill="1" applyBorder="1" applyAlignment="1">
      <alignment horizontal="center"/>
    </xf>
    <xf numFmtId="170" fontId="17" fillId="5" borderId="7" xfId="17" applyNumberFormat="1" applyFont="1" applyFill="1" applyBorder="1" applyAlignment="1">
      <alignment horizontal="center"/>
    </xf>
    <xf numFmtId="170" fontId="17" fillId="5" borderId="0" xfId="17" applyNumberFormat="1" applyFont="1" applyFill="1" applyBorder="1" applyAlignment="1">
      <alignment horizontal="center"/>
    </xf>
    <xf numFmtId="170" fontId="17" fillId="5" borderId="8" xfId="17" applyNumberFormat="1" applyFont="1" applyFill="1" applyBorder="1" applyAlignment="1">
      <alignment horizontal="center"/>
    </xf>
    <xf numFmtId="0" fontId="15" fillId="5" borderId="7" xfId="17" applyFont="1" applyFill="1" applyBorder="1" applyAlignment="1">
      <alignment horizontal="center"/>
    </xf>
    <xf numFmtId="0" fontId="15" fillId="5" borderId="0" xfId="17" applyFont="1" applyFill="1" applyBorder="1" applyAlignment="1">
      <alignment horizontal="center"/>
    </xf>
    <xf numFmtId="0" fontId="15" fillId="5" borderId="8" xfId="17" applyFont="1" applyFill="1" applyBorder="1" applyAlignment="1">
      <alignment horizontal="center"/>
    </xf>
    <xf numFmtId="0" fontId="19" fillId="3" borderId="7" xfId="17" applyFont="1" applyFill="1" applyBorder="1" applyAlignment="1">
      <alignment horizontal="center"/>
    </xf>
    <xf numFmtId="0" fontId="19" fillId="3" borderId="0" xfId="17" applyFont="1" applyFill="1" applyBorder="1" applyAlignment="1">
      <alignment horizontal="center"/>
    </xf>
    <xf numFmtId="0" fontId="19" fillId="3" borderId="8" xfId="17" applyFont="1" applyFill="1" applyBorder="1" applyAlignment="1">
      <alignment horizontal="center"/>
    </xf>
    <xf numFmtId="15" fontId="19" fillId="3" borderId="7" xfId="17" applyNumberFormat="1" applyFont="1" applyFill="1" applyBorder="1" applyAlignment="1">
      <alignment horizontal="center"/>
    </xf>
    <xf numFmtId="15" fontId="19" fillId="3" borderId="0" xfId="17" applyNumberFormat="1" applyFont="1" applyFill="1" applyBorder="1" applyAlignment="1">
      <alignment horizontal="center"/>
    </xf>
    <xf numFmtId="15" fontId="19" fillId="3" borderId="8" xfId="17" applyNumberFormat="1" applyFont="1" applyFill="1" applyBorder="1" applyAlignment="1">
      <alignment horizontal="center"/>
    </xf>
    <xf numFmtId="0" fontId="15" fillId="3" borderId="4" xfId="17" applyFont="1" applyFill="1" applyBorder="1" applyAlignment="1">
      <alignment horizontal="center"/>
    </xf>
    <xf numFmtId="0" fontId="15" fillId="3" borderId="5" xfId="17" applyFont="1" applyFill="1" applyBorder="1" applyAlignment="1">
      <alignment horizontal="center"/>
    </xf>
    <xf numFmtId="0" fontId="15" fillId="3" borderId="6" xfId="17" applyFont="1" applyFill="1" applyBorder="1" applyAlignment="1">
      <alignment horizontal="center"/>
    </xf>
    <xf numFmtId="0" fontId="15" fillId="3" borderId="7" xfId="17" applyFont="1" applyFill="1" applyBorder="1" applyAlignment="1">
      <alignment horizontal="center"/>
    </xf>
    <xf numFmtId="0" fontId="15" fillId="3" borderId="0" xfId="17" applyFont="1" applyFill="1" applyBorder="1" applyAlignment="1">
      <alignment horizontal="center"/>
    </xf>
    <xf numFmtId="0" fontId="15" fillId="3" borderId="8" xfId="17" applyFont="1" applyFill="1" applyBorder="1" applyAlignment="1">
      <alignment horizontal="center"/>
    </xf>
    <xf numFmtId="0" fontId="26" fillId="0" borderId="0" xfId="6" applyFont="1" applyAlignment="1">
      <alignment horizontal="center"/>
    </xf>
    <xf numFmtId="0" fontId="28" fillId="0" borderId="0" xfId="6" applyFont="1" applyAlignment="1">
      <alignment horizontal="center"/>
    </xf>
    <xf numFmtId="0" fontId="32" fillId="0" borderId="4"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4" fillId="0" borderId="0" xfId="0" applyFont="1" applyBorder="1" applyAlignment="1">
      <alignment horizontal="left" wrapText="1"/>
    </xf>
    <xf numFmtId="0" fontId="14" fillId="0" borderId="0" xfId="0" applyFont="1" applyAlignment="1"/>
    <xf numFmtId="0" fontId="32" fillId="0" borderId="1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4" xfId="0" applyFont="1" applyFill="1" applyBorder="1" applyAlignment="1">
      <alignment horizontal="center" wrapText="1"/>
    </xf>
    <xf numFmtId="0" fontId="32" fillId="0" borderId="5" xfId="0" applyFont="1" applyFill="1" applyBorder="1" applyAlignment="1">
      <alignment horizontal="center" wrapText="1"/>
    </xf>
    <xf numFmtId="0" fontId="32" fillId="0" borderId="6" xfId="0" applyFont="1" applyFill="1" applyBorder="1" applyAlignment="1">
      <alignment horizontal="center" wrapText="1"/>
    </xf>
    <xf numFmtId="0" fontId="32" fillId="0" borderId="1" xfId="0" applyFont="1" applyFill="1" applyBorder="1" applyAlignment="1">
      <alignment horizontal="center" wrapText="1"/>
    </xf>
    <xf numFmtId="0" fontId="32" fillId="0" borderId="2" xfId="0" applyFont="1" applyFill="1" applyBorder="1" applyAlignment="1">
      <alignment horizontal="center" wrapText="1"/>
    </xf>
    <xf numFmtId="0" fontId="32" fillId="0" borderId="3" xfId="0" applyFont="1" applyFill="1" applyBorder="1" applyAlignment="1">
      <alignment horizontal="center" wrapText="1"/>
    </xf>
    <xf numFmtId="0" fontId="14" fillId="0" borderId="0" xfId="0" applyFont="1" applyAlignment="1">
      <alignment horizontal="left" vertical="top" wrapText="1"/>
    </xf>
    <xf numFmtId="0" fontId="25" fillId="0" borderId="0" xfId="0" applyFont="1" applyAlignment="1">
      <alignment horizontal="left" wrapText="1"/>
    </xf>
    <xf numFmtId="0" fontId="26" fillId="0" borderId="0" xfId="0" applyFont="1" applyAlignment="1">
      <alignment horizontal="left" wrapText="1"/>
    </xf>
    <xf numFmtId="0" fontId="32" fillId="0" borderId="1" xfId="0" applyFont="1" applyFill="1" applyBorder="1" applyAlignment="1">
      <alignment horizontal="center"/>
    </xf>
    <xf numFmtId="0" fontId="32" fillId="0" borderId="2" xfId="0" applyFont="1" applyFill="1" applyBorder="1" applyAlignment="1">
      <alignment horizontal="center"/>
    </xf>
    <xf numFmtId="0" fontId="32" fillId="0" borderId="3" xfId="0" applyFont="1" applyFill="1" applyBorder="1" applyAlignment="1">
      <alignment horizontal="center"/>
    </xf>
    <xf numFmtId="0" fontId="24" fillId="0" borderId="0" xfId="0" applyFont="1" applyAlignment="1">
      <alignment horizontal="left" wrapText="1"/>
    </xf>
    <xf numFmtId="0" fontId="14" fillId="0" borderId="0" xfId="0" applyFont="1" applyAlignment="1">
      <alignment horizontal="left" wrapText="1"/>
    </xf>
    <xf numFmtId="0" fontId="39" fillId="0" borderId="17" xfId="5" applyFont="1" applyFill="1" applyBorder="1" applyAlignment="1">
      <alignment horizontal="center" wrapText="1"/>
    </xf>
    <xf numFmtId="0" fontId="39" fillId="0" borderId="18" xfId="5" applyFont="1" applyFill="1" applyBorder="1" applyAlignment="1">
      <alignment horizontal="center" wrapText="1"/>
    </xf>
    <xf numFmtId="0" fontId="39" fillId="0" borderId="19" xfId="5" applyFont="1" applyFill="1" applyBorder="1" applyAlignment="1">
      <alignment horizontal="center" wrapText="1"/>
    </xf>
    <xf numFmtId="0" fontId="7" fillId="0" borderId="0" xfId="0" applyFont="1" applyBorder="1" applyAlignment="1">
      <alignment horizontal="center"/>
    </xf>
    <xf numFmtId="0" fontId="25"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Border="1" applyAlignment="1">
      <alignment horizontal="left" vertical="top" wrapText="1"/>
    </xf>
    <xf numFmtId="164" fontId="32" fillId="0" borderId="6" xfId="1" applyNumberFormat="1" applyFont="1" applyBorder="1" applyAlignment="1">
      <alignment horizontal="center" vertical="center"/>
    </xf>
    <xf numFmtId="164" fontId="32" fillId="0" borderId="8" xfId="1" applyNumberFormat="1" applyFont="1" applyBorder="1" applyAlignment="1">
      <alignment horizontal="center" vertical="center"/>
    </xf>
    <xf numFmtId="164" fontId="32" fillId="0" borderId="11" xfId="1" applyNumberFormat="1" applyFont="1" applyBorder="1" applyAlignment="1">
      <alignment horizontal="center" vertical="center"/>
    </xf>
    <xf numFmtId="164" fontId="32" fillId="0" borderId="0" xfId="1" applyNumberFormat="1" applyFont="1" applyBorder="1" applyAlignment="1">
      <alignment horizontal="center" vertical="center" wrapText="1"/>
    </xf>
    <xf numFmtId="164" fontId="32" fillId="0" borderId="10" xfId="1" applyNumberFormat="1" applyFont="1" applyBorder="1" applyAlignment="1">
      <alignment horizontal="center" vertical="center" wrapText="1"/>
    </xf>
    <xf numFmtId="0" fontId="24" fillId="0" borderId="0" xfId="0" applyFont="1" applyFill="1" applyBorder="1" applyAlignment="1">
      <alignment horizontal="left" wrapText="1"/>
    </xf>
    <xf numFmtId="0" fontId="33" fillId="0" borderId="13"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5" xfId="0" applyFont="1" applyBorder="1" applyAlignment="1">
      <alignment horizontal="center" vertical="center" wrapText="1"/>
    </xf>
    <xf numFmtId="0" fontId="24" fillId="0" borderId="0" xfId="0" applyFont="1" applyFill="1" applyBorder="1" applyAlignment="1">
      <alignment horizontal="left" vertical="top" wrapText="1"/>
    </xf>
    <xf numFmtId="0" fontId="32" fillId="0" borderId="16"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0" xfId="0" applyFont="1" applyBorder="1" applyAlignment="1">
      <alignment horizontal="center" vertical="center" wrapText="1"/>
    </xf>
    <xf numFmtId="164" fontId="32" fillId="0" borderId="20" xfId="1" applyNumberFormat="1" applyFont="1" applyFill="1" applyBorder="1" applyAlignment="1">
      <alignment horizontal="center" wrapText="1"/>
    </xf>
    <xf numFmtId="164" fontId="32" fillId="0" borderId="21" xfId="1" applyNumberFormat="1" applyFont="1" applyFill="1" applyBorder="1" applyAlignment="1">
      <alignment horizontal="center" wrapText="1"/>
    </xf>
    <xf numFmtId="164" fontId="32" fillId="0" borderId="22" xfId="1" applyNumberFormat="1" applyFont="1" applyFill="1" applyBorder="1" applyAlignment="1">
      <alignment horizontal="center" wrapText="1"/>
    </xf>
    <xf numFmtId="0" fontId="3" fillId="0" borderId="0" xfId="0" applyFont="1" applyBorder="1" applyAlignment="1">
      <alignment horizontal="left" wrapText="1"/>
    </xf>
    <xf numFmtId="0" fontId="32" fillId="0" borderId="5" xfId="0" applyFont="1" applyFill="1" applyBorder="1" applyAlignment="1">
      <alignment horizontal="center" vertical="center" wrapText="1"/>
    </xf>
    <xf numFmtId="0" fontId="32" fillId="0" borderId="6" xfId="0" applyFont="1" applyFill="1" applyBorder="1" applyAlignment="1">
      <alignment horizontal="center" vertical="center" wrapText="1"/>
    </xf>
    <xf numFmtId="166" fontId="6" fillId="0" borderId="1" xfId="1" applyNumberFormat="1" applyFont="1" applyBorder="1" applyAlignment="1">
      <alignment horizontal="center"/>
    </xf>
    <xf numFmtId="166" fontId="6" fillId="0" borderId="2" xfId="1" applyNumberFormat="1" applyFont="1" applyBorder="1" applyAlignment="1">
      <alignment horizontal="center"/>
    </xf>
    <xf numFmtId="166" fontId="6" fillId="0" borderId="3" xfId="1" applyNumberFormat="1"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32" fillId="0" borderId="1" xfId="0" applyFont="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cellXfs>
  <cellStyles count="19">
    <cellStyle name="Comma" xfId="1" builtinId="3"/>
    <cellStyle name="Currency" xfId="2" builtinId="4"/>
    <cellStyle name="Currency 2" xfId="7"/>
    <cellStyle name="Currency 3" xfId="8"/>
    <cellStyle name="Currency 3 2" xfId="9"/>
    <cellStyle name="Currency 4" xfId="10"/>
    <cellStyle name="Hyperlink" xfId="18" builtinId="8"/>
    <cellStyle name="Normal" xfId="0" builtinId="0"/>
    <cellStyle name="Normal 2" xfId="5"/>
    <cellStyle name="Normal 2 2" xfId="6"/>
    <cellStyle name="Normal 3" xfId="4"/>
    <cellStyle name="Normal 3 2" xfId="17"/>
    <cellStyle name="Normal 4" xfId="11"/>
    <cellStyle name="Normal 4 2" xfId="12"/>
    <cellStyle name="Normal 5" xfId="13"/>
    <cellStyle name="Percent" xfId="3" builtinId="5"/>
    <cellStyle name="Percent 2" xfId="14"/>
    <cellStyle name="Percent 3" xfId="15"/>
    <cellStyle name="Percent 4" xfId="16"/>
  </cellStyles>
  <dxfs count="184">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scheme val="minor"/>
      </font>
      <border diagonalUp="0" diagonalDown="0">
        <left/>
        <right style="medium">
          <color indexed="64"/>
        </right>
        <top/>
        <bottom/>
        <vertical/>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b val="0"/>
        <strike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scheme val="minor"/>
      </font>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1" indent="0" justifyLastLine="0" shrinkToFit="0" readingOrder="0"/>
    </dxf>
    <dxf>
      <font>
        <b/>
        <strike val="0"/>
        <outline val="0"/>
        <shadow val="0"/>
        <u val="none"/>
        <vertAlign val="baseline"/>
        <sz val="11"/>
        <color theme="1"/>
        <name val="Calibri"/>
        <scheme val="minor"/>
      </font>
      <numFmt numFmtId="0" formatCode="General"/>
    </dxf>
    <dxf>
      <font>
        <strike val="0"/>
        <outline val="0"/>
        <shadow val="0"/>
        <u val="none"/>
        <vertAlign val="baseline"/>
        <sz val="11"/>
        <color theme="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dxf>
    <dxf>
      <font>
        <strike val="0"/>
        <outline val="0"/>
        <shadow val="0"/>
        <u val="none"/>
        <vertAlign val="baseline"/>
        <sz val="11"/>
        <color theme="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font>
        <strike val="0"/>
        <outline val="0"/>
        <shadow val="0"/>
        <u val="none"/>
        <vertAlign val="baseline"/>
        <sz val="11"/>
        <color theme="1"/>
        <name val="Calibri"/>
        <scheme val="minor"/>
      </font>
    </dxf>
    <dxf>
      <border>
        <bottom style="medium">
          <color indexed="64"/>
        </bottom>
      </border>
    </dxf>
    <dxf>
      <font>
        <strike val="0"/>
        <outline val="0"/>
        <shadow val="0"/>
        <u val="none"/>
        <vertAlign val="baseline"/>
        <sz val="11"/>
        <color theme="1"/>
        <name val="Calibri"/>
        <scheme val="minor"/>
      </font>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auto="1"/>
        <name val="Calibri"/>
        <scheme val="minor"/>
      </font>
      <numFmt numFmtId="164" formatCode="_(* #,##0_);_(* \(#,##0\);_(* &quot;-&quot;??_);_(@_)"/>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color theme="1"/>
        <name val="Calibri"/>
        <scheme val="minor"/>
      </font>
      <border diagonalUp="0" diagonalDown="0" outline="0">
        <left/>
        <right style="medium">
          <color indexed="64"/>
        </right>
        <top/>
        <bottom/>
      </border>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border diagonalUp="0" diagonalDown="0" outline="0">
        <left style="medium">
          <color indexed="64"/>
        </left>
        <right/>
        <top/>
        <bottom/>
      </border>
    </dxf>
    <dxf>
      <font>
        <strike val="0"/>
        <outline val="0"/>
        <shadow val="0"/>
        <u val="none"/>
        <vertAlign val="baseline"/>
        <sz val="11"/>
        <color theme="1"/>
        <name val="Calibri"/>
        <scheme val="minor"/>
      </font>
      <border diagonalUp="0" diagonalDown="0" outline="0">
        <left style="medium">
          <color indexed="64"/>
        </left>
        <right style="medium">
          <color indexed="64"/>
        </right>
        <top/>
        <bottom/>
      </border>
    </dxf>
    <dxf>
      <border outline="0">
        <top style="medium">
          <color indexed="64"/>
        </top>
        <bottom style="medium">
          <color indexed="64"/>
        </bottom>
      </border>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border diagonalUp="0" diagonalDown="0" outline="0">
        <left style="medium">
          <color auto="1"/>
        </left>
        <right style="medium">
          <color auto="1"/>
        </right>
        <top/>
        <bottom/>
      </border>
    </dxf>
    <dxf>
      <font>
        <strike val="0"/>
        <outline val="0"/>
        <shadow val="0"/>
        <u val="none"/>
        <vertAlign val="baseline"/>
        <sz val="11"/>
        <name val="Calibri"/>
        <scheme val="minor"/>
      </font>
    </dxf>
    <dxf>
      <font>
        <strike val="0"/>
        <outline val="0"/>
        <shadow val="0"/>
        <u val="none"/>
        <vertAlign val="baseline"/>
        <sz val="1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strike val="0"/>
        <outline val="0"/>
        <shadow val="0"/>
        <u val="none"/>
        <vertAlign val="baseline"/>
        <sz val="1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medium">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color auto="1"/>
        <name val="Calibri"/>
        <scheme val="minor"/>
      </font>
      <numFmt numFmtId="165" formatCode="&quot;$&quot;#,##0"/>
      <border diagonalUp="0" diagonalDown="0">
        <left/>
        <right style="medium">
          <color indexed="64"/>
        </right>
        <top style="medium">
          <color auto="1"/>
        </top>
        <bottom style="medium">
          <color auto="1"/>
        </bottom>
        <vertical/>
        <horizontal style="medium">
          <color auto="1"/>
        </horizontal>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numFmt numFmtId="9" formatCode="&quot;$&quot;#,##0_);\(&quot;$&quot;#,##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medium">
          <color indexed="64"/>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name val="Calibri"/>
        <scheme val="minor"/>
      </font>
      <fill>
        <patternFill patternType="none">
          <fgColor indexed="64"/>
          <bgColor auto="1"/>
        </patternFill>
      </fill>
      <border diagonalUp="0" diagonalDown="0">
        <left/>
        <right style="medium">
          <color indexed="64"/>
        </right>
        <top style="medium">
          <color auto="1"/>
        </top>
        <bottom style="medium">
          <color auto="1"/>
        </bottom>
        <vertical/>
        <horizontal style="medium">
          <color auto="1"/>
        </horizontal>
      </border>
    </dxf>
    <dxf>
      <font>
        <strike val="0"/>
        <outline val="0"/>
        <shadow val="0"/>
        <u val="none"/>
        <vertAlign val="baseline"/>
        <sz val="1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auto="1"/>
        </patternFill>
      </fill>
      <border diagonalUp="0" diagonalDown="0">
        <left style="thin">
          <color auto="1"/>
        </left>
        <right style="medium">
          <color indexed="64"/>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auto="1"/>
        </patternFill>
      </fill>
      <alignment horizontal="general" vertical="bottom" textRotation="0" wrapText="0" indent="0" justifyLastLine="0" shrinkToFit="0" readingOrder="0"/>
      <border diagonalUp="0" diagonalDown="0">
        <left style="medium">
          <color indexed="64"/>
        </left>
        <right style="thin">
          <color auto="1"/>
        </right>
        <top style="medium">
          <color auto="1"/>
        </top>
        <bottom style="medium">
          <color auto="1"/>
        </bottom>
        <vertical style="thin">
          <color auto="1"/>
        </vertical>
        <horizontal style="medium">
          <color auto="1"/>
        </horizontal>
      </border>
      <protection locked="1" hidden="0"/>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auto="1"/>
        </patternFill>
      </fill>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auto="1"/>
        </patternFill>
      </fill>
    </dxf>
    <dxf>
      <font>
        <strike val="0"/>
        <outline val="0"/>
        <shadow val="0"/>
        <u val="none"/>
        <vertAlign val="baseline"/>
        <sz val="11"/>
        <name val="Calibri"/>
        <scheme val="minor"/>
      </font>
      <numFmt numFmtId="30" formatCode="@"/>
      <fill>
        <patternFill patternType="none">
          <fgColor indexed="64"/>
          <bgColor auto="1"/>
        </patternFill>
      </fill>
      <alignment horizontal="general" vertical="bottom" textRotation="0" wrapText="1" indent="0" justifyLastLine="0" shrinkToFit="0" readingOrder="0"/>
      <border diagonalUp="0" diagonalDown="0">
        <left style="medium">
          <color indexed="64"/>
        </left>
        <right/>
        <top/>
        <bottom/>
        <vertical/>
        <horizontal/>
      </border>
    </dxf>
    <dxf>
      <border outline="0">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name val="Calibri"/>
        <scheme val="minor"/>
      </font>
      <fill>
        <patternFill patternType="none">
          <fgColor indexed="64"/>
          <bgColor auto="1"/>
        </patternFill>
      </fill>
    </dxf>
    <dxf>
      <font>
        <strike val="0"/>
        <outline val="0"/>
        <shadow val="0"/>
        <u val="none"/>
        <vertAlign val="baseline"/>
        <sz val="1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theme="3"/>
        <name val="Calibri"/>
        <scheme val="minor"/>
      </font>
      <numFmt numFmtId="9" formatCode="&quot;$&quot;#,##0_);\(&quot;$&quot;#,##0\)"/>
      <fill>
        <patternFill patternType="none">
          <fgColor indexed="64"/>
          <bgColor auto="1"/>
        </patternFill>
      </fill>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3"/>
        <name val="Calibri"/>
        <scheme val="minor"/>
      </font>
      <numFmt numFmtId="164" formatCode="_(* #,##0_);_(* \(#,##0\);_(* &quot;-&quot;??_);_(@_)"/>
      <fill>
        <patternFill patternType="none">
          <fgColor indexed="64"/>
          <bgColor auto="1"/>
        </patternFill>
      </fill>
    </dxf>
    <dxf>
      <font>
        <strike val="0"/>
        <outline val="0"/>
        <shadow val="0"/>
        <u val="none"/>
        <vertAlign val="baseline"/>
        <sz val="11"/>
        <name val="Calibri"/>
        <scheme val="minor"/>
      </font>
      <fill>
        <patternFill patternType="none">
          <fgColor indexed="64"/>
          <bgColor auto="1"/>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b/>
        <i val="0"/>
        <strike val="0"/>
        <condense val="0"/>
        <extend val="0"/>
        <outline val="0"/>
        <shadow val="0"/>
        <u val="none"/>
        <vertAlign val="baseline"/>
        <sz val="11"/>
        <color theme="1"/>
        <name val="Calibri"/>
        <scheme val="minor"/>
      </font>
      <numFmt numFmtId="164" formatCode="_(* #,##0_);_(* \(#,##0\);_(* &quot;-&quot;??_);_(@_)"/>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border>
        <bottom style="medium">
          <color indexed="64"/>
        </bottom>
      </border>
    </dxf>
    <dxf>
      <font>
        <b val="0"/>
        <strike val="0"/>
        <outline val="0"/>
        <shadow val="0"/>
        <u val="none"/>
        <vertAlign val="baseline"/>
        <sz val="11"/>
        <color auto="1"/>
        <name val="Calibri"/>
        <scheme val="minor"/>
      </font>
      <border diagonalUp="0" diagonalDown="0" outline="0">
        <left/>
        <right/>
        <top/>
        <bottom/>
      </border>
    </dxf>
    <dxf>
      <font>
        <b val="0"/>
        <i val="0"/>
        <strike val="0"/>
        <condense val="0"/>
        <extend val="0"/>
        <outline val="0"/>
        <shadow val="0"/>
        <u val="none"/>
        <vertAlign val="baseline"/>
        <sz val="11"/>
        <color theme="3"/>
        <name val="Calibri"/>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3"/>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3"/>
        <name val="Calibri"/>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3"/>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Calibri"/>
        <scheme val="minor"/>
      </font>
      <numFmt numFmtId="168" formatCode="&quot;$&quot;#,##0.00"/>
    </dxf>
    <dxf>
      <font>
        <strike val="0"/>
        <outline val="0"/>
        <shadow val="0"/>
        <u val="none"/>
        <vertAlign val="baseline"/>
        <sz val="11"/>
        <name val="Calibri"/>
        <scheme val="minor"/>
      </font>
      <numFmt numFmtId="165" formatCode="&quot;$&quot;#,##0"/>
    </dxf>
    <dxf>
      <font>
        <strike val="0"/>
        <outline val="0"/>
        <shadow val="0"/>
        <u val="none"/>
        <vertAlign val="baseline"/>
        <sz val="11"/>
        <name val="Calibri"/>
        <scheme val="minor"/>
      </font>
      <numFmt numFmtId="164" formatCode="_(* #,##0_);_(* \(#,##0\);_(* &quot;-&quot;??_);_(@_)"/>
    </dxf>
    <dxf>
      <font>
        <strike val="0"/>
        <outline val="0"/>
        <shadow val="0"/>
        <u val="none"/>
        <vertAlign val="baseline"/>
        <sz val="1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1" formatCode="&quot;$&quot;#,##0.00_);\(&quot;$&quot;#,##0.00\)"/>
      <fill>
        <patternFill patternType="none">
          <fgColor indexed="64"/>
          <bgColor indexed="65"/>
        </patternFill>
      </fill>
      <alignment horizontal="righ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Calibri"/>
        <scheme val="minor"/>
      </font>
      <numFmt numFmtId="11" formatCode="&quot;$&quot;#,##0.00_);\(&quot;$&quot;#,##0.00\)"/>
      <fill>
        <patternFill patternType="none">
          <fgColor indexed="64"/>
          <bgColor indexed="65"/>
        </patternFill>
      </fill>
      <alignment horizontal="righ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border diagonalUp="0" diagonalDown="0" outline="0">
        <left/>
        <right/>
        <top/>
        <bottom style="medium">
          <color indexed="64"/>
        </bottom>
      </border>
    </dxf>
    <dxf>
      <font>
        <strike val="0"/>
        <outline val="0"/>
        <shadow val="0"/>
        <u val="none"/>
        <vertAlign val="baseline"/>
        <sz val="11"/>
        <name val="Calibri"/>
        <scheme val="minor"/>
      </font>
    </dxf>
    <dxf>
      <font>
        <strike val="0"/>
        <outline val="0"/>
        <shadow val="0"/>
        <u val="none"/>
        <vertAlign val="baseline"/>
        <sz val="11"/>
        <name val="Calibri"/>
        <scheme val="minor"/>
      </font>
      <numFmt numFmtId="164" formatCode="_(* #,##0_);_(* \(#,##0\);_(* &quot;-&quot;??_);_(@_)"/>
    </dxf>
    <dxf>
      <font>
        <strike val="0"/>
        <outline val="0"/>
        <shadow val="0"/>
        <u val="none"/>
        <vertAlign val="baseline"/>
        <sz val="1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numFmt numFmtId="0" formatCode="General"/>
    </dxf>
    <dxf>
      <border>
        <bottom style="medium">
          <color indexed="64"/>
        </bottom>
      </border>
    </dxf>
    <dxf>
      <font>
        <b/>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general" vertical="bottom" textRotation="0" wrapText="0" indent="0" justifyLastLine="0" shrinkToFit="0" readingOrder="0"/>
      <border diagonalUp="0" diagonalDown="0">
        <left style="medium">
          <color auto="1"/>
        </left>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left style="medium">
          <color auto="1"/>
        </left>
        <right style="medium">
          <color auto="1"/>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medium">
          <color auto="1"/>
        </left>
        <right style="medium">
          <color auto="1"/>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left style="medium">
          <color auto="1"/>
        </left>
        <right style="medium">
          <color auto="1"/>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auto="1"/>
        </right>
        <top style="thin">
          <color auto="1"/>
        </top>
        <bottom style="thin">
          <color auto="1"/>
        </bottom>
        <vertical style="medium">
          <color auto="1"/>
        </vertical>
        <horizontal style="thin">
          <color auto="1"/>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rgb="FF000000"/>
        <name val="Calibri"/>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style="thin">
          <color auto="1"/>
        </horizontal>
      </border>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style="medium">
          <color auto="1"/>
        </top>
        <bottom style="medium">
          <color auto="1"/>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border diagonalUp="0" diagonalDown="0">
        <left/>
        <right/>
        <top style="medium">
          <color auto="1"/>
        </top>
        <bottom style="medium">
          <color auto="1"/>
        </bottom>
        <vertical/>
        <horizontal style="medium">
          <color auto="1"/>
        </horizontal>
      </border>
    </dxf>
    <dxf>
      <border outline="0">
        <left style="medium">
          <color indexed="64"/>
        </left>
        <top style="medium">
          <color indexed="64"/>
        </top>
      </border>
    </dxf>
    <dxf>
      <border outline="0">
        <bottom style="medium">
          <color indexed="64"/>
        </bottom>
      </border>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1" formatCode="&quot;$&quot;#,##0.00_);\(&quot;$&quot;#,##0.00\)"/>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1" formatCode="&quot;$&quot;#,##0.00_);\(&quot;$&quot;#,##0.0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168" formatCode="&quot;$&quot;#,##0.00"/>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168" formatCode="&quot;$&quot;#,##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7" formatCode="\$#,##0_);\(\$#,##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numFmt numFmtId="167"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5" formatCode="&quot;$&quot;#,##0"/>
      <alignment horizontal="right" vertical="bottom" textRotation="0" wrapText="1" indent="0" justifyLastLine="0" shrinkToFit="0" readingOrder="0"/>
      <border diagonalUp="0" diagonalDown="0" outline="0">
        <left/>
        <right/>
        <top/>
        <bottom/>
      </border>
    </dxf>
    <dxf>
      <font>
        <strike val="0"/>
        <outline val="0"/>
        <shadow val="0"/>
        <u val="none"/>
        <vertAlign val="baseline"/>
        <sz val="11"/>
        <name val="Calibri"/>
        <scheme val="minor"/>
      </font>
      <numFmt numFmtId="165" formatCode="&quot;$&quot;#,##0"/>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bottom/>
        <vertical/>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numFmt numFmtId="30" formatCode="@"/>
    </dxf>
    <dxf>
      <border>
        <bottom style="medium">
          <color indexed="64"/>
        </bottom>
      </border>
    </dxf>
    <dxf>
      <font>
        <b/>
        <i val="0"/>
        <strike val="0"/>
        <condense val="0"/>
        <extend val="0"/>
        <outline val="0"/>
        <shadow val="0"/>
        <u val="none"/>
        <vertAlign val="baseline"/>
        <sz val="11"/>
        <color rgb="FFC00000"/>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00FF"/>
      <color rgb="FFE9FAD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165339</xdr:rowOff>
    </xdr:to>
    <xdr:pic>
      <xdr:nvPicPr>
        <xdr:cNvPr id="3" name="Picture 2" descr="gsa_logo3.jpg"/>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xdr:row>
      <xdr:rowOff>38098</xdr:rowOff>
    </xdr:from>
    <xdr:to>
      <xdr:col>6</xdr:col>
      <xdr:colOff>428625</xdr:colOff>
      <xdr:row>41</xdr:row>
      <xdr:rowOff>133350</xdr:rowOff>
    </xdr:to>
    <xdr:sp macro="" textlink="">
      <xdr:nvSpPr>
        <xdr:cNvPr id="2" name="TextBox 1"/>
        <xdr:cNvSpPr txBox="1"/>
      </xdr:nvSpPr>
      <xdr:spPr>
        <a:xfrm>
          <a:off x="57150" y="2895598"/>
          <a:ext cx="7581900" cy="430530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600" baseline="0"/>
        </a:p>
        <a:p>
          <a:r>
            <a:rPr lang="en-US" sz="1100" b="1" baseline="0">
              <a:solidFill>
                <a:schemeClr val="dk1"/>
              </a:solidFill>
              <a:latin typeface="+mn-lt"/>
              <a:ea typeface="+mn-ea"/>
              <a:cs typeface="+mn-cs"/>
            </a:rPr>
            <a:t>The reporting of utilization is only required for the following buildings real property usage categories: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 family housing, dormitories, and barracks</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100"/>
        </a:p>
        <a:p>
          <a:pPr fontAlgn="base"/>
          <a:endParaRPr lang="en-US" sz="11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0" fontAlgn="base"/>
          <a:endParaRPr lang="en-US" sz="1100" baseline="0">
            <a:solidFill>
              <a:schemeClr val="dk1"/>
            </a:solidFill>
            <a:latin typeface="+mn-lt"/>
            <a:ea typeface="+mn-ea"/>
            <a:cs typeface="+mn-cs"/>
          </a:endParaRPr>
        </a:p>
        <a:p>
          <a:r>
            <a:rPr lang="en-US" sz="1100" b="1">
              <a:solidFill>
                <a:sysClr val="windowText" lastClr="000000"/>
              </a:solidFill>
              <a:latin typeface="+mn-lt"/>
              <a:ea typeface="+mn-ea"/>
              <a:cs typeface="+mn-cs"/>
            </a:rPr>
            <a:t>Agencies must report utilization in terms of unutilized, underutilized, or utilized based on the statutory definitions provided below.</a:t>
          </a:r>
        </a:p>
        <a:p>
          <a:endParaRPr lang="en-US" sz="1100" b="1">
            <a:solidFill>
              <a:sysClr val="windowText" lastClr="000000"/>
            </a:solidFill>
            <a:latin typeface="+mn-lt"/>
            <a:ea typeface="+mn-ea"/>
            <a:cs typeface="+mn-cs"/>
          </a:endParaRPr>
        </a:p>
        <a:p>
          <a:r>
            <a:rPr lang="en-US" sz="1100">
              <a:solidFill>
                <a:schemeClr val="dk1"/>
              </a:solidFill>
              <a:effectLst/>
              <a:latin typeface="+mn-lt"/>
              <a:ea typeface="+mn-ea"/>
              <a:cs typeface="+mn-cs"/>
            </a:rPr>
            <a:t>The McKinney Vento Homeless Assistance Act requires federal agencies to report to HUD information concerning their unutilized, underutilized, excess and surplus properties (41 CFR 102-75.1165 – 41 CFR 102-75.1290).</a:t>
          </a:r>
        </a:p>
        <a:p>
          <a:r>
            <a:rPr lang="en-US" sz="1100" i="0">
              <a:solidFill>
                <a:schemeClr val="dk1"/>
              </a:solidFill>
              <a:latin typeface="+mn-lt"/>
              <a:ea typeface="+mn-ea"/>
              <a:cs typeface="+mn-cs"/>
            </a:rPr>
            <a:t> </a:t>
          </a:r>
          <a:endParaRPr lang="en-US" sz="1100" i="1">
            <a:solidFill>
              <a:schemeClr val="dk1"/>
            </a:solidFill>
            <a:latin typeface="+mn-lt"/>
            <a:ea typeface="+mn-ea"/>
            <a:cs typeface="+mn-cs"/>
          </a:endParaRPr>
        </a:p>
        <a:p>
          <a:r>
            <a:rPr lang="en-US" sz="1100" b="1"/>
            <a:t>Unutilized </a:t>
          </a:r>
          <a:r>
            <a:rPr lang="en-US" sz="1100"/>
            <a:t>property means an entire property or portion thereof, with or without improvements, not occupied for current program purposes for the accountable Executive agency or occupied in caretaker status only.” 41 C.F.R. § 102-75.1160; accord 45 C.F.R. § 12a.1; 24 C.F.R. § 581.1. </a:t>
          </a:r>
          <a:r>
            <a:rPr lang="en-US" sz="1100">
              <a:solidFill>
                <a:schemeClr val="dk1"/>
              </a:solidFill>
              <a:latin typeface="+mn-lt"/>
              <a:ea typeface="+mn-ea"/>
              <a:cs typeface="+mn-cs"/>
            </a:rPr>
            <a:t> </a:t>
          </a:r>
        </a:p>
        <a:p>
          <a:pPr lvl="0"/>
          <a:endParaRPr lang="en-US" sz="1100" b="1">
            <a:solidFill>
              <a:schemeClr val="dk1"/>
            </a:solidFill>
            <a:latin typeface="+mn-lt"/>
            <a:ea typeface="+mn-ea"/>
            <a:cs typeface="+mn-cs"/>
          </a:endParaRPr>
        </a:p>
        <a:p>
          <a:pPr lvl="0"/>
          <a:r>
            <a:rPr lang="en-US" sz="1100" b="1">
              <a:solidFill>
                <a:schemeClr val="dk1"/>
              </a:solidFill>
              <a:latin typeface="+mn-lt"/>
              <a:ea typeface="+mn-ea"/>
              <a:cs typeface="+mn-cs"/>
            </a:rPr>
            <a:t>Underutilized</a:t>
          </a:r>
          <a:r>
            <a:rPr lang="en-US" sz="1100">
              <a:solidFill>
                <a:schemeClr val="dk1"/>
              </a:solidFill>
              <a:latin typeface="+mn-lt"/>
              <a:ea typeface="+mn-ea"/>
              <a:cs typeface="+mn-cs"/>
            </a:rPr>
            <a:t> means an entire property or portion thereof, with or without improvements, which is used only at irregular periods or intermittently by the accountable landholding agency for current program purposes of that agency, or which is used for current program purposes that can be satisfied with only a portion of the property.” 41 C.F.R. § 102-75.1160; accord 45 C.F.R. § 12a.1; 24 C.F.R. § 581.1.</a:t>
          </a:r>
        </a:p>
        <a:p>
          <a:r>
            <a:rPr lang="en-US" sz="1100">
              <a:solidFill>
                <a:schemeClr val="dk1"/>
              </a:solidFill>
              <a:latin typeface="+mn-lt"/>
              <a:ea typeface="+mn-ea"/>
              <a:cs typeface="+mn-cs"/>
            </a:rPr>
            <a:t> </a:t>
          </a:r>
        </a:p>
        <a:p>
          <a:pPr lvl="0"/>
          <a:r>
            <a:rPr lang="en-US" sz="1100" b="1">
              <a:solidFill>
                <a:schemeClr val="dk1"/>
              </a:solidFill>
              <a:latin typeface="+mn-lt"/>
              <a:ea typeface="+mn-ea"/>
              <a:cs typeface="+mn-cs"/>
            </a:rPr>
            <a:t>Utilized </a:t>
          </a:r>
          <a:r>
            <a:rPr lang="en-US" sz="1100">
              <a:solidFill>
                <a:schemeClr val="dk1"/>
              </a:solidFill>
              <a:latin typeface="+mn-lt"/>
              <a:ea typeface="+mn-ea"/>
              <a:cs typeface="+mn-cs"/>
            </a:rPr>
            <a:t>means anything that is not defined as “unutilized” or “underutilized."</a:t>
          </a:r>
        </a:p>
        <a:p>
          <a:pPr lvl="0" fontAlgn="base"/>
          <a:endParaRPr lang="en-US" sz="1050" baseline="0">
            <a:solidFill>
              <a:schemeClr val="dk1"/>
            </a:solidFill>
            <a:latin typeface="+mn-lt"/>
            <a:ea typeface="+mn-ea"/>
            <a:cs typeface="+mn-cs"/>
          </a:endParaRPr>
        </a:p>
      </xdr:txBody>
    </xdr:sp>
    <xdr:clientData/>
  </xdr:twoCellAnchor>
  <xdr:twoCellAnchor>
    <xdr:from>
      <xdr:col>0</xdr:col>
      <xdr:colOff>47625</xdr:colOff>
      <xdr:row>42</xdr:row>
      <xdr:rowOff>28576</xdr:rowOff>
    </xdr:from>
    <xdr:to>
      <xdr:col>6</xdr:col>
      <xdr:colOff>428625</xdr:colOff>
      <xdr:row>66</xdr:row>
      <xdr:rowOff>66675</xdr:rowOff>
    </xdr:to>
    <xdr:sp macro="" textlink="">
      <xdr:nvSpPr>
        <xdr:cNvPr id="3" name="TextBox 2"/>
        <xdr:cNvSpPr txBox="1"/>
      </xdr:nvSpPr>
      <xdr:spPr>
        <a:xfrm>
          <a:off x="47625" y="7258051"/>
          <a:ext cx="7591425" cy="39242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sz="1100" b="1" i="0">
            <a:solidFill>
              <a:schemeClr val="dk1"/>
            </a:solidFill>
            <a:effectLst/>
            <a:latin typeface="+mn-lt"/>
            <a:ea typeface="+mn-ea"/>
            <a:cs typeface="+mn-cs"/>
          </a:endParaRPr>
        </a:p>
        <a:p>
          <a:endParaRPr lang="en-US" sz="1100" b="1">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a:t>
          </a:r>
          <a:r>
            <a:rPr lang="en-US" sz="1100" b="0" i="0">
              <a:solidFill>
                <a:schemeClr val="dk1"/>
              </a:solidFill>
              <a:effectLst/>
              <a:latin typeface="+mn-lt"/>
              <a:ea typeface="+mn-ea"/>
              <a:cs typeface="+mn-cs"/>
            </a:rPr>
            <a:t>U.S. Department of Housing and Urban Development </a:t>
          </a:r>
          <a:r>
            <a:rPr lang="en-US" sz="1100">
              <a:solidFill>
                <a:schemeClr val="dk1"/>
              </a:solidFill>
              <a:latin typeface="+mn-lt"/>
              <a:ea typeface="+mn-ea"/>
              <a:cs typeface="+mn-cs"/>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60</xdr:row>
      <xdr:rowOff>47625</xdr:rowOff>
    </xdr:from>
    <xdr:to>
      <xdr:col>4</xdr:col>
      <xdr:colOff>0</xdr:colOff>
      <xdr:row>66</xdr:row>
      <xdr:rowOff>114300</xdr:rowOff>
    </xdr:to>
    <xdr:sp macro="" textlink="">
      <xdr:nvSpPr>
        <xdr:cNvPr id="2" name="TextBox 1"/>
        <xdr:cNvSpPr txBox="1"/>
      </xdr:nvSpPr>
      <xdr:spPr>
        <a:xfrm>
          <a:off x="28575" y="11734800"/>
          <a:ext cx="5324475" cy="1038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t>Buildings (examples): </a:t>
          </a:r>
          <a:r>
            <a:rPr lang="en-US" sz="1100" b="0" baseline="0"/>
            <a:t>o</a:t>
          </a:r>
          <a:r>
            <a:rPr lang="en-US" sz="1100" baseline="0"/>
            <a:t>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endParaRPr lang="en-US" sz="1050"/>
        </a:p>
        <a:p>
          <a:endParaRPr lang="en-US" sz="50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31</xdr:row>
      <xdr:rowOff>133349</xdr:rowOff>
    </xdr:from>
    <xdr:to>
      <xdr:col>5</xdr:col>
      <xdr:colOff>66675</xdr:colOff>
      <xdr:row>53</xdr:row>
      <xdr:rowOff>133350</xdr:rowOff>
    </xdr:to>
    <xdr:sp macro="" textlink="">
      <xdr:nvSpPr>
        <xdr:cNvPr id="2" name="TextBox 1"/>
        <xdr:cNvSpPr txBox="1"/>
      </xdr:nvSpPr>
      <xdr:spPr>
        <a:xfrm>
          <a:off x="85725" y="7610474"/>
          <a:ext cx="7924800" cy="35623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endParaRPr lang="en-US" sz="600" baseline="0"/>
        </a:p>
        <a:p>
          <a:r>
            <a:rPr lang="en-US" sz="1100" b="1" baseline="0">
              <a:solidFill>
                <a:schemeClr val="dk1"/>
              </a:solidFill>
              <a:latin typeface="+mn-lt"/>
              <a:ea typeface="+mn-ea"/>
              <a:cs typeface="+mn-cs"/>
            </a:rPr>
            <a:t>Structures (examples): </a:t>
          </a:r>
          <a:r>
            <a:rPr lang="en-US" sz="1100" b="0" baseline="0">
              <a:solidFill>
                <a:schemeClr val="dk1"/>
              </a:solidFill>
              <a:latin typeface="+mn-lt"/>
              <a:ea typeface="+mn-ea"/>
              <a:cs typeface="+mn-cs"/>
            </a:rPr>
            <a:t>airfield pavements, harbors and ports, parking structures, utility systems </a:t>
          </a:r>
        </a:p>
        <a:p>
          <a:endParaRPr lang="en-US" sz="1100"/>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500" baseline="0">
            <a:solidFill>
              <a:schemeClr val="dk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31</xdr:row>
      <xdr:rowOff>152399</xdr:rowOff>
    </xdr:from>
    <xdr:to>
      <xdr:col>4</xdr:col>
      <xdr:colOff>1095375</xdr:colOff>
      <xdr:row>58</xdr:row>
      <xdr:rowOff>114300</xdr:rowOff>
    </xdr:to>
    <xdr:sp macro="" textlink="">
      <xdr:nvSpPr>
        <xdr:cNvPr id="2" name="TextBox 1"/>
        <xdr:cNvSpPr txBox="1"/>
      </xdr:nvSpPr>
      <xdr:spPr>
        <a:xfrm>
          <a:off x="19050" y="6496049"/>
          <a:ext cx="7620000" cy="43338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600" baseline="0"/>
        </a:p>
        <a:p>
          <a:r>
            <a:rPr lang="en-US" sz="1100" b="1" baseline="0">
              <a:solidFill>
                <a:schemeClr val="dk1"/>
              </a:solidFill>
              <a:latin typeface="+mn-lt"/>
              <a:ea typeface="+mn-ea"/>
              <a:cs typeface="+mn-cs"/>
            </a:rPr>
            <a:t>Structures (examples): </a:t>
          </a:r>
          <a:r>
            <a:rPr lang="en-US" sz="1100" b="0" baseline="0">
              <a:solidFill>
                <a:schemeClr val="dk1"/>
              </a:solidFill>
              <a:latin typeface="+mn-lt"/>
              <a:ea typeface="+mn-ea"/>
              <a:cs typeface="+mn-cs"/>
            </a:rPr>
            <a:t>airfield pavements, harbors and ports, parking structures, utility systems </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05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1" fontAlgn="base"/>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a:effectLst/>
          </a:endParaRPr>
        </a:p>
        <a:p>
          <a:r>
            <a:rPr lang="en-US" sz="1100">
              <a:solidFill>
                <a:schemeClr val="dk1"/>
              </a:solidFill>
              <a:effectLst/>
              <a:latin typeface="+mn-lt"/>
              <a:ea typeface="+mn-ea"/>
              <a:cs typeface="+mn-cs"/>
            </a:rPr>
            <a:t>- recurring maintenance and repair costs;</a:t>
          </a:r>
          <a:endParaRPr lang="en-US">
            <a:effectLst/>
          </a:endParaRPr>
        </a:p>
        <a:p>
          <a:r>
            <a:rPr lang="en-US" sz="1100">
              <a:solidFill>
                <a:schemeClr val="dk1"/>
              </a:solidFill>
              <a:effectLst/>
              <a:latin typeface="+mn-lt"/>
              <a:ea typeface="+mn-ea"/>
              <a:cs typeface="+mn-cs"/>
            </a:rPr>
            <a:t>- utilities (includes plant operation and purchase of energy);</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a:effectLst/>
          </a:endParaRPr>
        </a:p>
        <a:p>
          <a:pPr lvl="1" fontAlgn="base"/>
          <a:endParaRPr lang="en-US" sz="1100" baseline="0">
            <a:solidFill>
              <a:schemeClr val="dk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28575</xdr:colOff>
      <xdr:row>31</xdr:row>
      <xdr:rowOff>28573</xdr:rowOff>
    </xdr:from>
    <xdr:to>
      <xdr:col>5</xdr:col>
      <xdr:colOff>0</xdr:colOff>
      <xdr:row>55</xdr:row>
      <xdr:rowOff>152400</xdr:rowOff>
    </xdr:to>
    <xdr:sp macro="" textlink="">
      <xdr:nvSpPr>
        <xdr:cNvPr id="2" name="TextBox 1"/>
        <xdr:cNvSpPr txBox="1"/>
      </xdr:nvSpPr>
      <xdr:spPr>
        <a:xfrm>
          <a:off x="28575" y="6143623"/>
          <a:ext cx="7124700" cy="401002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solidFill>
                <a:schemeClr val="dk1"/>
              </a:solidFill>
              <a:latin typeface="+mn-lt"/>
              <a:ea typeface="+mn-ea"/>
              <a:cs typeface="+mn-cs"/>
            </a:rPr>
            <a:t>Land (examples):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Acres: </a:t>
          </a:r>
          <a:r>
            <a:rPr lang="en-US" sz="1100" b="0" baseline="0">
              <a:solidFill>
                <a:schemeClr val="dk1"/>
              </a:solidFill>
              <a:latin typeface="+mn-lt"/>
              <a:ea typeface="+mn-ea"/>
              <a:cs typeface="+mn-cs"/>
            </a:rPr>
            <a:t>T</a:t>
          </a:r>
          <a:r>
            <a:rPr lang="en-US" sz="1100">
              <a:solidFill>
                <a:schemeClr val="dk1"/>
              </a:solidFill>
              <a:latin typeface="+mn-lt"/>
              <a:ea typeface="+mn-ea"/>
              <a:cs typeface="+mn-cs"/>
            </a:rPr>
            <a:t>he total number of acres associated with each land asset record.</a:t>
          </a:r>
          <a:r>
            <a:rPr lang="en-US" sz="1100" b="0" baseline="0">
              <a:solidFill>
                <a:schemeClr val="dk1"/>
              </a:solidFill>
              <a:latin typeface="+mn-lt"/>
              <a:ea typeface="+mn-ea"/>
              <a:cs typeface="+mn-cs"/>
            </a:rPr>
            <a:t> </a:t>
          </a:r>
          <a:endParaRPr lang="en-US" sz="1100"/>
        </a:p>
        <a:p>
          <a:endParaRPr lang="en-US" sz="5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a:effectLst/>
          </a:endParaRPr>
        </a:p>
        <a:p>
          <a:r>
            <a:rPr lang="en-US" sz="1100">
              <a:solidFill>
                <a:schemeClr val="dk1"/>
              </a:solidFill>
              <a:effectLst/>
              <a:latin typeface="+mn-lt"/>
              <a:ea typeface="+mn-ea"/>
              <a:cs typeface="+mn-cs"/>
            </a:rPr>
            <a:t>- recurring maintenance and repair costs;</a:t>
          </a:r>
          <a:endParaRPr lang="en-US">
            <a:effectLst/>
          </a:endParaRPr>
        </a:p>
        <a:p>
          <a:r>
            <a:rPr lang="en-US" sz="1100">
              <a:solidFill>
                <a:schemeClr val="dk1"/>
              </a:solidFill>
              <a:effectLst/>
              <a:latin typeface="+mn-lt"/>
              <a:ea typeface="+mn-ea"/>
              <a:cs typeface="+mn-cs"/>
            </a:rPr>
            <a:t>- utilities (includes plant operation and purchase of energy);</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a:effectLst/>
          </a:endParaRPr>
        </a:p>
        <a:p>
          <a:pPr lvl="1"/>
          <a:endParaRPr lang="en-US" sz="1050" baseline="0">
            <a:solidFill>
              <a:schemeClr val="dk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85725</xdr:colOff>
      <xdr:row>60</xdr:row>
      <xdr:rowOff>9525</xdr:rowOff>
    </xdr:from>
    <xdr:to>
      <xdr:col>4</xdr:col>
      <xdr:colOff>0</xdr:colOff>
      <xdr:row>67</xdr:row>
      <xdr:rowOff>133350</xdr:rowOff>
    </xdr:to>
    <xdr:sp macro="" textlink="">
      <xdr:nvSpPr>
        <xdr:cNvPr id="2" name="TextBox 1"/>
        <xdr:cNvSpPr txBox="1"/>
      </xdr:nvSpPr>
      <xdr:spPr>
        <a:xfrm>
          <a:off x="85725" y="12087225"/>
          <a:ext cx="4791075" cy="1257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solidFill>
                <a:schemeClr val="dk1"/>
              </a:solidFill>
              <a:latin typeface="+mn-lt"/>
              <a:ea typeface="+mn-ea"/>
              <a:cs typeface="+mn-cs"/>
            </a:rPr>
            <a:t>Land (examples): </a:t>
          </a:r>
          <a:r>
            <a:rPr lang="en-US" sz="1100" b="0" baseline="0">
              <a:solidFill>
                <a:schemeClr val="dk1"/>
              </a:solidFill>
              <a:latin typeface="+mn-lt"/>
              <a:ea typeface="+mn-ea"/>
              <a:cs typeface="+mn-cs"/>
            </a:rPr>
            <a:t>agriculture, grazing, forest and wildlife, navigation and traffic aids</a:t>
          </a:r>
        </a:p>
        <a:p>
          <a:endParaRPr lang="en-US" sz="1100" b="0" baseline="0">
            <a:solidFill>
              <a:schemeClr val="dk1"/>
            </a:solidFill>
            <a:latin typeface="+mn-lt"/>
            <a:ea typeface="+mn-ea"/>
            <a:cs typeface="+mn-cs"/>
          </a:endParaRPr>
        </a:p>
        <a:p>
          <a:r>
            <a:rPr lang="en-US" sz="1100" b="1" baseline="0">
              <a:solidFill>
                <a:schemeClr val="dk1"/>
              </a:solidFill>
              <a:latin typeface="+mn-lt"/>
              <a:ea typeface="+mn-ea"/>
              <a:cs typeface="+mn-cs"/>
            </a:rPr>
            <a:t>Acres: </a:t>
          </a:r>
          <a:r>
            <a:rPr lang="en-US" sz="1100" b="0" baseline="0">
              <a:solidFill>
                <a:schemeClr val="dk1"/>
              </a:solidFill>
              <a:latin typeface="+mn-lt"/>
              <a:ea typeface="+mn-ea"/>
              <a:cs typeface="+mn-cs"/>
            </a:rPr>
            <a:t>T</a:t>
          </a:r>
          <a:r>
            <a:rPr lang="en-US" sz="1100">
              <a:solidFill>
                <a:schemeClr val="dk1"/>
              </a:solidFill>
              <a:latin typeface="+mn-lt"/>
              <a:ea typeface="+mn-ea"/>
              <a:cs typeface="+mn-cs"/>
            </a:rPr>
            <a:t>he total number of acres associated with each land asset record.</a:t>
          </a:r>
          <a:r>
            <a:rPr lang="en-US" sz="1100" b="0" baseline="0">
              <a:solidFill>
                <a:schemeClr val="dk1"/>
              </a:solidFill>
              <a:latin typeface="+mn-lt"/>
              <a:ea typeface="+mn-ea"/>
              <a:cs typeface="+mn-cs"/>
            </a:rPr>
            <a:t> </a:t>
          </a:r>
          <a:endParaRPr lang="en-US" sz="1100"/>
        </a:p>
        <a:p>
          <a:endParaRPr lang="en-US" sz="1100" baseline="0">
            <a:solidFill>
              <a:schemeClr val="dk1"/>
            </a:solidFill>
            <a:latin typeface="+mn-lt"/>
            <a:ea typeface="+mn-ea"/>
            <a:cs typeface="+mn-cs"/>
          </a:endParaRPr>
        </a:p>
        <a:p>
          <a:pPr lvl="1"/>
          <a:endParaRPr lang="en-US" sz="1100" baseline="0">
            <a:solidFill>
              <a:schemeClr val="dk1"/>
            </a:solidFill>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285750</xdr:colOff>
      <xdr:row>34</xdr:row>
      <xdr:rowOff>133351</xdr:rowOff>
    </xdr:from>
    <xdr:to>
      <xdr:col>5</xdr:col>
      <xdr:colOff>361950</xdr:colOff>
      <xdr:row>68</xdr:row>
      <xdr:rowOff>114301</xdr:rowOff>
    </xdr:to>
    <xdr:sp macro="" textlink="">
      <xdr:nvSpPr>
        <xdr:cNvPr id="2" name="TextBox 1"/>
        <xdr:cNvSpPr txBox="1"/>
      </xdr:nvSpPr>
      <xdr:spPr>
        <a:xfrm>
          <a:off x="285750" y="9696451"/>
          <a:ext cx="6667500" cy="5486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50" b="1">
              <a:latin typeface="+mn-lt"/>
            </a:rPr>
            <a:t>Key Definitions</a:t>
          </a:r>
          <a:r>
            <a:rPr lang="en-US" sz="1050" b="1" baseline="0">
              <a:latin typeface="+mn-lt"/>
            </a:rPr>
            <a:t> and Examples</a:t>
          </a:r>
        </a:p>
        <a:p>
          <a:endParaRPr lang="en-US" sz="1050" baseline="0">
            <a:latin typeface="+mn-lt"/>
          </a:endParaRPr>
        </a:p>
        <a:p>
          <a:r>
            <a:rPr lang="en-US" sz="1100" b="1" baseline="0">
              <a:latin typeface="+mn-lt"/>
            </a:rPr>
            <a:t>Buildings (examples): </a:t>
          </a:r>
          <a:r>
            <a:rPr lang="en-US" sz="1100" b="0" baseline="0">
              <a:latin typeface="+mn-lt"/>
            </a:rPr>
            <a:t>o</a:t>
          </a:r>
          <a:r>
            <a:rPr lang="en-US" sz="1100" baseline="0">
              <a:latin typeface="+mn-lt"/>
            </a:rPr>
            <a:t>ffice, laboratories, hospital, school, museum, data center, warehouse</a:t>
          </a:r>
        </a:p>
        <a:p>
          <a:endParaRPr lang="en-US" sz="1100" baseline="0">
            <a:latin typeface="+mn-lt"/>
          </a:endParaRPr>
        </a:p>
        <a:p>
          <a:r>
            <a:rPr lang="en-US" sz="1100" b="1" baseline="0">
              <a:latin typeface="+mn-lt"/>
            </a:rPr>
            <a:t>Structures </a:t>
          </a:r>
          <a:r>
            <a:rPr lang="en-US" sz="1100" b="1" baseline="0">
              <a:solidFill>
                <a:schemeClr val="dk1"/>
              </a:solidFill>
              <a:latin typeface="+mn-lt"/>
              <a:ea typeface="+mn-ea"/>
              <a:cs typeface="+mn-cs"/>
            </a:rPr>
            <a:t>(examples): </a:t>
          </a:r>
          <a:r>
            <a:rPr lang="en-US" sz="1100" b="0" baseline="0">
              <a:solidFill>
                <a:schemeClr val="dk1"/>
              </a:solidFill>
              <a:latin typeface="+mn-lt"/>
              <a:ea typeface="+mn-ea"/>
              <a:cs typeface="+mn-cs"/>
            </a:rPr>
            <a:t>airfield pavements, harbors and ports, parking structures, utility systems </a:t>
          </a:r>
        </a:p>
        <a:p>
          <a:endParaRPr lang="en-US" sz="1100" b="1" baseline="0">
            <a:latin typeface="+mn-lt"/>
          </a:endParaRPr>
        </a:p>
        <a:p>
          <a:r>
            <a:rPr lang="en-US" sz="1100" b="1" baseline="0">
              <a:latin typeface="+mn-lt"/>
            </a:rPr>
            <a:t>Land </a:t>
          </a:r>
          <a:r>
            <a:rPr lang="en-US" sz="1100" b="1" baseline="0">
              <a:solidFill>
                <a:schemeClr val="dk1"/>
              </a:solidFill>
              <a:latin typeface="+mn-lt"/>
              <a:ea typeface="+mn-ea"/>
              <a:cs typeface="+mn-cs"/>
            </a:rPr>
            <a:t>(examples): </a:t>
          </a:r>
          <a:r>
            <a:rPr lang="en-US" sz="1100" b="0" baseline="0">
              <a:solidFill>
                <a:schemeClr val="dk1"/>
              </a:solidFill>
              <a:latin typeface="+mn-lt"/>
              <a:ea typeface="+mn-ea"/>
              <a:cs typeface="+mn-cs"/>
            </a:rPr>
            <a:t>agriculture, grazing, forest and wildlife, navigation and traffic aids </a:t>
          </a:r>
        </a:p>
        <a:p>
          <a:endParaRPr lang="en-US" sz="11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Disposition:  </a:t>
          </a:r>
          <a:r>
            <a:rPr lang="en-US" sz="1100" b="0" baseline="0">
              <a:solidFill>
                <a:schemeClr val="dk1"/>
              </a:solidFill>
              <a:latin typeface="+mn-lt"/>
              <a:ea typeface="+mn-ea"/>
              <a:cs typeface="+mn-cs"/>
            </a:rPr>
            <a:t>A</a:t>
          </a:r>
          <a:r>
            <a:rPr lang="en-US" sz="1100">
              <a:solidFill>
                <a:schemeClr val="dk1"/>
              </a:solidFill>
              <a:latin typeface="+mn-lt"/>
              <a:ea typeface="+mn-ea"/>
              <a:cs typeface="+mn-cs"/>
            </a:rPr>
            <a:t>ll assets that have exited the federal portfolio of assets during the reporting fiscal year.  This includes, but is not limited to</a:t>
          </a:r>
          <a:r>
            <a:rPr lang="en-US" sz="1100" baseline="0">
              <a:solidFill>
                <a:schemeClr val="dk1"/>
              </a:solidFill>
              <a:latin typeface="+mn-lt"/>
              <a:ea typeface="+mn-ea"/>
              <a:cs typeface="+mn-cs"/>
            </a:rPr>
            <a:t> </a:t>
          </a:r>
          <a:r>
            <a:rPr lang="en-US" sz="1100">
              <a:solidFill>
                <a:schemeClr val="dk1"/>
              </a:solidFill>
              <a:latin typeface="+mn-lt"/>
              <a:ea typeface="+mn-ea"/>
              <a:cs typeface="+mn-cs"/>
            </a:rPr>
            <a:t>sales, federal transfers, public benefit conveyances, and demolitions</a:t>
          </a:r>
          <a:r>
            <a:rPr lang="en-US" sz="1100" b="0" i="0" u="none">
              <a:solidFill>
                <a:schemeClr val="dk1"/>
              </a:solidFill>
              <a:latin typeface="+mn-lt"/>
              <a:ea typeface="+mn-ea"/>
              <a:cs typeface="+mn-cs"/>
            </a:rPr>
            <a:t>.  Disposition</a:t>
          </a:r>
          <a:r>
            <a:rPr lang="en-US" sz="1100" b="0" i="0" u="none" baseline="0">
              <a:solidFill>
                <a:schemeClr val="dk1"/>
              </a:solidFill>
              <a:latin typeface="+mn-lt"/>
              <a:ea typeface="+mn-ea"/>
              <a:cs typeface="+mn-cs"/>
            </a:rPr>
            <a:t> </a:t>
          </a:r>
          <a:r>
            <a:rPr lang="en-US" sz="1100">
              <a:solidFill>
                <a:schemeClr val="dk1"/>
              </a:solidFill>
              <a:latin typeface="+mn-lt"/>
              <a:ea typeface="+mn-ea"/>
              <a:cs typeface="+mn-cs"/>
            </a:rPr>
            <a:t>data is reported only in the year the asset has exited the federal portfolio of assets.</a:t>
          </a:r>
        </a:p>
        <a:p>
          <a:pPr marL="0" marR="0" indent="0" defTabSz="914400" eaLnBrk="1" fontAlgn="auto" latinLnBrk="0" hangingPunct="1">
            <a:lnSpc>
              <a:spcPct val="100000"/>
            </a:lnSpc>
            <a:spcBef>
              <a:spcPts val="0"/>
            </a:spcBef>
            <a:spcAft>
              <a:spcPts val="0"/>
            </a:spcAft>
            <a:buClrTx/>
            <a:buSzTx/>
            <a:buFontTx/>
            <a:buNone/>
            <a:tabLst/>
            <a:defRPr/>
          </a:pPr>
          <a:endParaRPr lang="en-US" sz="105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050">
            <a:effectLst/>
          </a:endParaRPr>
        </a:p>
        <a:p>
          <a:r>
            <a:rPr lang="en-US" sz="1100">
              <a:solidFill>
                <a:schemeClr val="dk1"/>
              </a:solidFill>
              <a:effectLst/>
              <a:latin typeface="+mn-lt"/>
              <a:ea typeface="+mn-ea"/>
              <a:cs typeface="+mn-cs"/>
            </a:rPr>
            <a:t>- recurring maintenance and repair costs;</a:t>
          </a:r>
          <a:endParaRPr lang="en-US" sz="1050">
            <a:effectLst/>
          </a:endParaRPr>
        </a:p>
        <a:p>
          <a:r>
            <a:rPr lang="en-US" sz="1100">
              <a:solidFill>
                <a:schemeClr val="dk1"/>
              </a:solidFill>
              <a:effectLst/>
              <a:latin typeface="+mn-lt"/>
              <a:ea typeface="+mn-ea"/>
              <a:cs typeface="+mn-cs"/>
            </a:rPr>
            <a:t>- utilities (includes plant operation and purchase of energy);</a:t>
          </a:r>
          <a:endParaRPr lang="en-US" sz="105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05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05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05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05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05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050" b="1" baseline="0">
            <a:solidFill>
              <a:schemeClr val="dk1"/>
            </a:solidFill>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103414</xdr:colOff>
      <xdr:row>47</xdr:row>
      <xdr:rowOff>156482</xdr:rowOff>
    </xdr:from>
    <xdr:to>
      <xdr:col>6</xdr:col>
      <xdr:colOff>265339</xdr:colOff>
      <xdr:row>50</xdr:row>
      <xdr:rowOff>175532</xdr:rowOff>
    </xdr:to>
    <xdr:sp macro="" textlink="">
      <xdr:nvSpPr>
        <xdr:cNvPr id="2" name="TextBox 1"/>
        <xdr:cNvSpPr txBox="1"/>
      </xdr:nvSpPr>
      <xdr:spPr>
        <a:xfrm>
          <a:off x="103414" y="14049375"/>
          <a:ext cx="7591425" cy="54972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Family Housing was the most commonly disposed property type for owned and otherwise managed buildings in FY 2016.  Family Housing represented 22 percent of all property types, followed by All Other at 20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xdr:colOff>
      <xdr:row>37</xdr:row>
      <xdr:rowOff>9524</xdr:rowOff>
    </xdr:from>
    <xdr:to>
      <xdr:col>6</xdr:col>
      <xdr:colOff>38100</xdr:colOff>
      <xdr:row>40</xdr:row>
      <xdr:rowOff>0</xdr:rowOff>
    </xdr:to>
    <xdr:sp macro="" textlink="">
      <xdr:nvSpPr>
        <xdr:cNvPr id="2" name="TextBox 1"/>
        <xdr:cNvSpPr txBox="1"/>
      </xdr:nvSpPr>
      <xdr:spPr>
        <a:xfrm>
          <a:off x="38100" y="7286624"/>
          <a:ext cx="7524750"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Demolition was the most commonly used disposition method for owned and otherwise managed buildings in FY 2016.  Demolition represented 42 percent of all disposition methods, followed by "Other" at 30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152400</xdr:colOff>
      <xdr:row>30</xdr:row>
      <xdr:rowOff>152400</xdr:rowOff>
    </xdr:from>
    <xdr:to>
      <xdr:col>4</xdr:col>
      <xdr:colOff>114300</xdr:colOff>
      <xdr:row>34</xdr:row>
      <xdr:rowOff>171450</xdr:rowOff>
    </xdr:to>
    <xdr:sp macro="" textlink="">
      <xdr:nvSpPr>
        <xdr:cNvPr id="2" name="TextBox 1"/>
        <xdr:cNvSpPr txBox="1"/>
      </xdr:nvSpPr>
      <xdr:spPr>
        <a:xfrm>
          <a:off x="152400" y="10953750"/>
          <a:ext cx="6181725" cy="7429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Besides the "Other" category, demolition was the most commonly used disposition method for structures in FY 2016.  Demolition represented 23 percent of all disposition methods, followed by public benefit conveyance at 7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165339</xdr:rowOff>
    </xdr:to>
    <xdr:pic>
      <xdr:nvPicPr>
        <xdr:cNvPr id="2" name="Picture 1" descr="gsa_logo3.jpg"/>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95250</xdr:colOff>
      <xdr:row>22</xdr:row>
      <xdr:rowOff>171450</xdr:rowOff>
    </xdr:from>
    <xdr:to>
      <xdr:col>5</xdr:col>
      <xdr:colOff>95250</xdr:colOff>
      <xdr:row>25</xdr:row>
      <xdr:rowOff>104776</xdr:rowOff>
    </xdr:to>
    <xdr:sp macro="" textlink="">
      <xdr:nvSpPr>
        <xdr:cNvPr id="2" name="TextBox 1"/>
        <xdr:cNvSpPr txBox="1"/>
      </xdr:nvSpPr>
      <xdr:spPr>
        <a:xfrm>
          <a:off x="95250" y="6134100"/>
          <a:ext cx="6229350"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"Other" was the most commonly used disposition method for land in FY 2016.  "Other" represented 58 percent of all disposition methods, followed by sale at 21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57151</xdr:colOff>
      <xdr:row>17</xdr:row>
      <xdr:rowOff>28576</xdr:rowOff>
    </xdr:from>
    <xdr:to>
      <xdr:col>4</xdr:col>
      <xdr:colOff>952500</xdr:colOff>
      <xdr:row>32</xdr:row>
      <xdr:rowOff>133350</xdr:rowOff>
    </xdr:to>
    <xdr:sp macro="" textlink="">
      <xdr:nvSpPr>
        <xdr:cNvPr id="2" name="TextBox 1"/>
        <xdr:cNvSpPr txBox="1"/>
      </xdr:nvSpPr>
      <xdr:spPr>
        <a:xfrm>
          <a:off x="57151" y="4171951"/>
          <a:ext cx="6715124" cy="25336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11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a:t>
          </a:r>
        </a:p>
        <a:p>
          <a:r>
            <a:rPr lang="en-US" sz="1100" b="1">
              <a:solidFill>
                <a:schemeClr val="dk1"/>
              </a:solidFill>
              <a:latin typeface="+mn-lt"/>
              <a:ea typeface="+mn-ea"/>
              <a:cs typeface="+mn-cs"/>
            </a:rPr>
            <a:t>National Historic Landmark – NHL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Listed – NRL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Eligible – NRE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Non-contributing element of NHL/NRL district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Not Evaluated </a:t>
          </a:r>
          <a:endParaRPr lang="en-US" sz="1100" b="0">
            <a:solidFill>
              <a:schemeClr val="dk1"/>
            </a:solidFill>
            <a:latin typeface="+mn-lt"/>
            <a:ea typeface="+mn-ea"/>
            <a:cs typeface="+mn-cs"/>
          </a:endParaRPr>
        </a:p>
        <a:p>
          <a:r>
            <a:rPr lang="en-US" sz="1100" b="1">
              <a:solidFill>
                <a:schemeClr val="dk1"/>
              </a:solidFill>
              <a:latin typeface="+mn-lt"/>
              <a:ea typeface="+mn-ea"/>
              <a:cs typeface="+mn-cs"/>
            </a:rPr>
            <a:t>Evaluated, Not Historic </a:t>
          </a:r>
        </a:p>
        <a:p>
          <a:pPr lvl="1"/>
          <a:endParaRPr lang="en-US" sz="1100">
            <a:solidFill>
              <a:schemeClr val="dk1"/>
            </a:solidFill>
            <a:latin typeface="+mn-lt"/>
            <a:ea typeface="+mn-ea"/>
            <a:cs typeface="+mn-cs"/>
          </a:endParaRPr>
        </a:p>
        <a:p>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Executive Order 13007 and Section 304 of the National Historic Preservation Act.</a:t>
          </a:r>
        </a:p>
      </xdr:txBody>
    </xdr:sp>
    <xdr:clientData/>
  </xdr:twoCellAnchor>
  <xdr:twoCellAnchor>
    <xdr:from>
      <xdr:col>0</xdr:col>
      <xdr:colOff>38100</xdr:colOff>
      <xdr:row>13</xdr:row>
      <xdr:rowOff>95250</xdr:rowOff>
    </xdr:from>
    <xdr:to>
      <xdr:col>5</xdr:col>
      <xdr:colOff>0</xdr:colOff>
      <xdr:row>16</xdr:row>
      <xdr:rowOff>66675</xdr:rowOff>
    </xdr:to>
    <xdr:sp macro="" textlink="">
      <xdr:nvSpPr>
        <xdr:cNvPr id="3" name="TextBox 2"/>
        <xdr:cNvSpPr txBox="1"/>
      </xdr:nvSpPr>
      <xdr:spPr>
        <a:xfrm>
          <a:off x="38100" y="3590925"/>
          <a:ext cx="6743700" cy="457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latin typeface="+mn-lt"/>
            </a:rPr>
            <a:t>In FY</a:t>
          </a:r>
          <a:r>
            <a:rPr lang="en-US" sz="1100" baseline="0">
              <a:solidFill>
                <a:sysClr val="windowText" lastClr="000000"/>
              </a:solidFill>
              <a:latin typeface="+mn-lt"/>
            </a:rPr>
            <a:t> 2016, less than 1 percent (4,253 assets) of the applicable federal portfolio had National Historic Landmark status.   </a:t>
          </a:r>
          <a:endParaRPr lang="en-US" sz="1100">
            <a:solidFill>
              <a:sysClr val="windowText" lastClr="000000"/>
            </a:solidFill>
            <a:latin typeface="+mn-l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65</xdr:row>
      <xdr:rowOff>9526</xdr:rowOff>
    </xdr:from>
    <xdr:to>
      <xdr:col>4</xdr:col>
      <xdr:colOff>0</xdr:colOff>
      <xdr:row>80</xdr:row>
      <xdr:rowOff>38100</xdr:rowOff>
    </xdr:to>
    <xdr:sp macro="" textlink="">
      <xdr:nvSpPr>
        <xdr:cNvPr id="2" name="TextBox 1"/>
        <xdr:cNvSpPr txBox="1"/>
      </xdr:nvSpPr>
      <xdr:spPr>
        <a:xfrm>
          <a:off x="9525" y="13735051"/>
          <a:ext cx="7400925" cy="24574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a:t>
          </a:r>
        </a:p>
        <a:p>
          <a:r>
            <a:rPr lang="en-US" sz="1100" b="1">
              <a:solidFill>
                <a:schemeClr val="dk1"/>
              </a:solidFill>
              <a:latin typeface="+mn-lt"/>
              <a:ea typeface="+mn-ea"/>
              <a:cs typeface="+mn-cs"/>
            </a:rPr>
            <a:t>National Historic Landmark – NHL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Listed – NRL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Eligible – NRE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Non-contributing element of NHL/NRL district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Not Evaluated </a:t>
          </a:r>
          <a:endParaRPr lang="en-US" sz="1100" b="0">
            <a:solidFill>
              <a:schemeClr val="dk1"/>
            </a:solidFill>
            <a:latin typeface="+mn-lt"/>
            <a:ea typeface="+mn-ea"/>
            <a:cs typeface="+mn-cs"/>
          </a:endParaRPr>
        </a:p>
        <a:p>
          <a:r>
            <a:rPr lang="en-US" sz="1100" b="1">
              <a:solidFill>
                <a:schemeClr val="dk1"/>
              </a:solidFill>
              <a:latin typeface="+mn-lt"/>
              <a:ea typeface="+mn-ea"/>
              <a:cs typeface="+mn-cs"/>
            </a:rPr>
            <a:t>Evaluated, Not Historic </a:t>
          </a:r>
        </a:p>
        <a:p>
          <a:pPr lvl="1"/>
          <a:endParaRPr lang="en-US" sz="500">
            <a:solidFill>
              <a:schemeClr val="dk1"/>
            </a:solidFill>
            <a:latin typeface="+mn-lt"/>
            <a:ea typeface="+mn-ea"/>
            <a:cs typeface="+mn-cs"/>
          </a:endParaRPr>
        </a:p>
        <a:p>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Executive </a:t>
          </a:r>
          <a:r>
            <a:rPr lang="en-US" sz="1100" baseline="0">
              <a:solidFill>
                <a:schemeClr val="dk1"/>
              </a:solidFill>
              <a:latin typeface="+mn-lt"/>
              <a:ea typeface="+mn-ea"/>
              <a:cs typeface="+mn-cs"/>
            </a:rPr>
            <a:t> Order 1</a:t>
          </a:r>
          <a:r>
            <a:rPr lang="en-US" sz="1100">
              <a:solidFill>
                <a:schemeClr val="dk1"/>
              </a:solidFill>
              <a:latin typeface="+mn-lt"/>
              <a:ea typeface="+mn-ea"/>
              <a:cs typeface="+mn-cs"/>
            </a:rPr>
            <a:t>3007 and Section 304 of the National Historic Preservation Act.</a:t>
          </a:r>
          <a:endParaRPr lang="en-US" sz="1050">
            <a:solidFill>
              <a:schemeClr val="dk1"/>
            </a:solidFill>
            <a:latin typeface="+mn-lt"/>
            <a:ea typeface="+mn-ea"/>
            <a:cs typeface="+mn-cs"/>
          </a:endParaRPr>
        </a:p>
      </xdr:txBody>
    </xdr:sp>
    <xdr:clientData/>
  </xdr:twoCellAnchor>
  <xdr:twoCellAnchor>
    <xdr:from>
      <xdr:col>0</xdr:col>
      <xdr:colOff>28575</xdr:colOff>
      <xdr:row>60</xdr:row>
      <xdr:rowOff>142875</xdr:rowOff>
    </xdr:from>
    <xdr:to>
      <xdr:col>4</xdr:col>
      <xdr:colOff>0</xdr:colOff>
      <xdr:row>64</xdr:row>
      <xdr:rowOff>0</xdr:rowOff>
    </xdr:to>
    <xdr:sp macro="" textlink="">
      <xdr:nvSpPr>
        <xdr:cNvPr id="3" name="TextBox 2"/>
        <xdr:cNvSpPr txBox="1"/>
      </xdr:nvSpPr>
      <xdr:spPr>
        <a:xfrm>
          <a:off x="28575" y="13058775"/>
          <a:ext cx="7381875" cy="504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rPr>
            <a:t>California, Virginia and Maryland have the largest combined number of assets with National Historic Landmark and National Register Listed designations. </a:t>
          </a:r>
          <a:endParaRPr lang="en-US" sz="1100">
            <a:solidFill>
              <a:sysClr val="windowText" lastClr="00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66675</xdr:colOff>
      <xdr:row>30</xdr:row>
      <xdr:rowOff>95250</xdr:rowOff>
    </xdr:from>
    <xdr:to>
      <xdr:col>7</xdr:col>
      <xdr:colOff>19050</xdr:colOff>
      <xdr:row>44</xdr:row>
      <xdr:rowOff>76199</xdr:rowOff>
    </xdr:to>
    <xdr:sp macro="" textlink="">
      <xdr:nvSpPr>
        <xdr:cNvPr id="2" name="TextBox 1"/>
        <xdr:cNvSpPr txBox="1"/>
      </xdr:nvSpPr>
      <xdr:spPr>
        <a:xfrm>
          <a:off x="66675" y="8143875"/>
          <a:ext cx="9163050" cy="22478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Historical Status:</a:t>
          </a:r>
          <a:r>
            <a:rPr lang="en-US" sz="1100">
              <a:solidFill>
                <a:schemeClr val="dk1"/>
              </a:solidFill>
              <a:effectLst/>
              <a:latin typeface="+mn-lt"/>
              <a:ea typeface="+mn-ea"/>
              <a:cs typeface="+mn-cs"/>
            </a:rPr>
            <a:t> </a:t>
          </a:r>
          <a:endParaRPr lang="en-US" sz="1050">
            <a:effectLst/>
          </a:endParaRPr>
        </a:p>
        <a:p>
          <a:r>
            <a:rPr lang="en-US" sz="1100" b="1">
              <a:solidFill>
                <a:schemeClr val="dk1"/>
              </a:solidFill>
              <a:effectLst/>
              <a:latin typeface="+mn-lt"/>
              <a:ea typeface="+mn-ea"/>
              <a:cs typeface="+mn-cs"/>
            </a:rPr>
            <a:t>National Historic Landmark – NHL </a:t>
          </a:r>
          <a:endParaRPr lang="en-US" sz="1050">
            <a:effectLst/>
          </a:endParaRPr>
        </a:p>
        <a:p>
          <a:r>
            <a:rPr lang="en-US" sz="1100" b="1">
              <a:solidFill>
                <a:schemeClr val="dk1"/>
              </a:solidFill>
              <a:effectLst/>
              <a:latin typeface="+mn-lt"/>
              <a:ea typeface="+mn-ea"/>
              <a:cs typeface="+mn-cs"/>
            </a:rPr>
            <a:t>National Register Listed – NRL </a:t>
          </a:r>
          <a:endParaRPr lang="en-US" sz="1050">
            <a:effectLst/>
          </a:endParaRPr>
        </a:p>
        <a:p>
          <a:r>
            <a:rPr lang="en-US" sz="1100" b="1">
              <a:solidFill>
                <a:schemeClr val="dk1"/>
              </a:solidFill>
              <a:effectLst/>
              <a:latin typeface="+mn-lt"/>
              <a:ea typeface="+mn-ea"/>
              <a:cs typeface="+mn-cs"/>
            </a:rPr>
            <a:t>National Register Eligible – NRE </a:t>
          </a:r>
          <a:endParaRPr lang="en-US" sz="1050">
            <a:effectLst/>
          </a:endParaRPr>
        </a:p>
        <a:p>
          <a:r>
            <a:rPr lang="en-US" sz="1100" b="1">
              <a:solidFill>
                <a:schemeClr val="dk1"/>
              </a:solidFill>
              <a:effectLst/>
              <a:latin typeface="+mn-lt"/>
              <a:ea typeface="+mn-ea"/>
              <a:cs typeface="+mn-cs"/>
            </a:rPr>
            <a:t>Non-contributing element of NHL/NRL district </a:t>
          </a:r>
          <a:endParaRPr lang="en-US" sz="1050">
            <a:effectLst/>
          </a:endParaRPr>
        </a:p>
        <a:p>
          <a:r>
            <a:rPr lang="en-US" sz="1100" b="1">
              <a:solidFill>
                <a:schemeClr val="dk1"/>
              </a:solidFill>
              <a:effectLst/>
              <a:latin typeface="+mn-lt"/>
              <a:ea typeface="+mn-ea"/>
              <a:cs typeface="+mn-cs"/>
            </a:rPr>
            <a:t>Not Evaluated </a:t>
          </a:r>
          <a:endParaRPr lang="en-US" sz="1050">
            <a:effectLst/>
          </a:endParaRPr>
        </a:p>
        <a:p>
          <a:r>
            <a:rPr lang="en-US" sz="1100" b="1">
              <a:solidFill>
                <a:schemeClr val="dk1"/>
              </a:solidFill>
              <a:effectLst/>
              <a:latin typeface="+mn-lt"/>
              <a:ea typeface="+mn-ea"/>
              <a:cs typeface="+mn-cs"/>
            </a:rPr>
            <a:t>Evaluated, Not Historic </a:t>
          </a:r>
          <a:endParaRPr lang="en-US" sz="1050">
            <a:effectLst/>
          </a:endParaRPr>
        </a:p>
        <a:p>
          <a:endParaRPr lang="en-US" sz="1100" b="1" i="1">
            <a:solidFill>
              <a:schemeClr val="dk1"/>
            </a:solidFill>
            <a:effectLst/>
            <a:latin typeface="+mn-lt"/>
            <a:ea typeface="+mn-ea"/>
            <a:cs typeface="+mn-cs"/>
          </a:endParaRPr>
        </a:p>
        <a:p>
          <a:r>
            <a:rPr lang="en-US" sz="1100" b="1" i="1">
              <a:solidFill>
                <a:schemeClr val="dk1"/>
              </a:solidFill>
              <a:effectLst/>
              <a:latin typeface="+mn-lt"/>
              <a:ea typeface="+mn-ea"/>
              <a:cs typeface="+mn-cs"/>
            </a:rPr>
            <a:t>Historical status</a:t>
          </a:r>
          <a:r>
            <a:rPr lang="en-US" sz="1100">
              <a:solidFill>
                <a:schemeClr val="dk1"/>
              </a:solidFill>
              <a:effectLst/>
              <a:latin typeface="+mn-lt"/>
              <a:ea typeface="+mn-ea"/>
              <a:cs typeface="+mn-cs"/>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lang="en-US" sz="1050">
            <a:effectLst/>
          </a:endParaRPr>
        </a:p>
        <a:p>
          <a:endParaRPr lang="en-US" sz="1050" b="1" baseline="0">
            <a:latin typeface="+mn-l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19050</xdr:colOff>
      <xdr:row>33</xdr:row>
      <xdr:rowOff>38099</xdr:rowOff>
    </xdr:from>
    <xdr:to>
      <xdr:col>3</xdr:col>
      <xdr:colOff>0</xdr:colOff>
      <xdr:row>41</xdr:row>
      <xdr:rowOff>76200</xdr:rowOff>
    </xdr:to>
    <xdr:sp macro="" textlink="">
      <xdr:nvSpPr>
        <xdr:cNvPr id="2" name="TextBox 1"/>
        <xdr:cNvSpPr txBox="1"/>
      </xdr:nvSpPr>
      <xdr:spPr>
        <a:xfrm>
          <a:off x="19050" y="6381749"/>
          <a:ext cx="5410200" cy="13335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a:t>
          </a:r>
          <a:endParaRPr lang="en-US"/>
        </a:p>
        <a:p>
          <a:pPr algn="l"/>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endParaRPr lang="en-US" sz="1100">
            <a:solidFill>
              <a:schemeClr val="dk1"/>
            </a:solidFill>
            <a:latin typeface="+mn-lt"/>
            <a:ea typeface="+mn-ea"/>
            <a:cs typeface="+mn-cs"/>
          </a:endParaRPr>
        </a:p>
        <a:p>
          <a:endParaRPr lang="en-US" sz="600" baseline="0"/>
        </a:p>
        <a:p>
          <a:r>
            <a:rPr lang="en-US" sz="1100" b="1" i="0">
              <a:solidFill>
                <a:schemeClr val="dk1"/>
              </a:solidFill>
              <a:latin typeface="+mn-lt"/>
              <a:ea typeface="+mn-ea"/>
              <a:cs typeface="+mn-cs"/>
            </a:rPr>
            <a:t>Sustainability</a:t>
          </a:r>
          <a:r>
            <a:rPr lang="en-US" sz="1100">
              <a:solidFill>
                <a:schemeClr val="dk1"/>
              </a:solidFill>
              <a:latin typeface="+mn-lt"/>
              <a:ea typeface="+mn-ea"/>
              <a:cs typeface="+mn-cs"/>
            </a:rPr>
            <a:t> reflects whether or not an asset meets the sustainability criteria set forth in Section 2 (g) (iii) of Executive Order 13514.  </a:t>
          </a:r>
          <a:endParaRPr lang="en-US" sz="1100" b="1">
            <a:solidFill>
              <a:schemeClr val="dk1"/>
            </a:solidFill>
            <a:latin typeface="+mn-lt"/>
            <a:ea typeface="+mn-ea"/>
            <a:cs typeface="+mn-cs"/>
          </a:endParaRPr>
        </a:p>
      </xdr:txBody>
    </xdr:sp>
    <xdr:clientData/>
  </xdr:twoCellAnchor>
  <xdr:twoCellAnchor>
    <xdr:from>
      <xdr:col>0</xdr:col>
      <xdr:colOff>28575</xdr:colOff>
      <xdr:row>29</xdr:row>
      <xdr:rowOff>152401</xdr:rowOff>
    </xdr:from>
    <xdr:to>
      <xdr:col>2</xdr:col>
      <xdr:colOff>1304925</xdr:colOff>
      <xdr:row>32</xdr:row>
      <xdr:rowOff>47626</xdr:rowOff>
    </xdr:to>
    <xdr:sp macro="" textlink="">
      <xdr:nvSpPr>
        <xdr:cNvPr id="3" name="TextBox 2"/>
        <xdr:cNvSpPr txBox="1"/>
      </xdr:nvSpPr>
      <xdr:spPr>
        <a:xfrm>
          <a:off x="28575" y="6038851"/>
          <a:ext cx="5391150" cy="381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rPr>
            <a:t>The number of sustainable buildings increased 10 percent from FY 2015 to FY 2016.</a:t>
          </a:r>
          <a:endParaRPr lang="en-US" sz="1100">
            <a:solidFill>
              <a:sysClr val="windowText" lastClr="00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66676</xdr:colOff>
      <xdr:row>14</xdr:row>
      <xdr:rowOff>28574</xdr:rowOff>
    </xdr:from>
    <xdr:to>
      <xdr:col>7</xdr:col>
      <xdr:colOff>666750</xdr:colOff>
      <xdr:row>41</xdr:row>
      <xdr:rowOff>76201</xdr:rowOff>
    </xdr:to>
    <xdr:sp macro="" textlink="">
      <xdr:nvSpPr>
        <xdr:cNvPr id="2" name="TextBox 1"/>
        <xdr:cNvSpPr txBox="1"/>
      </xdr:nvSpPr>
      <xdr:spPr>
        <a:xfrm>
          <a:off x="66676" y="2733674"/>
          <a:ext cx="8905874" cy="441960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pPr algn="ctr"/>
          <a:endParaRPr lang="en-US" sz="1100" b="1" baseline="0"/>
        </a:p>
        <a:p>
          <a:r>
            <a:rPr lang="en-US" sz="1100" b="1" i="0">
              <a:solidFill>
                <a:schemeClr val="dk1"/>
              </a:solidFill>
              <a:latin typeface="+mn-lt"/>
              <a:ea typeface="+mn-ea"/>
              <a:cs typeface="+mn-cs"/>
            </a:rPr>
            <a:t>Status indicator</a:t>
          </a:r>
          <a:r>
            <a:rPr lang="en-US" sz="1100" i="0">
              <a:solidFill>
                <a:schemeClr val="dk1"/>
              </a:solidFill>
              <a:latin typeface="+mn-lt"/>
              <a:ea typeface="+mn-ea"/>
              <a:cs typeface="+mn-cs"/>
            </a:rPr>
            <a:t> </a:t>
          </a:r>
          <a:r>
            <a:rPr lang="en-US" sz="1100">
              <a:solidFill>
                <a:schemeClr val="dk1"/>
              </a:solidFill>
              <a:latin typeface="+mn-lt"/>
              <a:ea typeface="+mn-ea"/>
              <a:cs typeface="+mn-cs"/>
            </a:rPr>
            <a:t>reflects the </a:t>
          </a:r>
          <a:r>
            <a:rPr lang="en-US" sz="1100" i="1">
              <a:solidFill>
                <a:schemeClr val="dk1"/>
              </a:solidFill>
              <a:latin typeface="+mn-lt"/>
              <a:ea typeface="+mn-ea"/>
              <a:cs typeface="+mn-cs"/>
            </a:rPr>
            <a:t>predominant</a:t>
          </a:r>
          <a:r>
            <a:rPr lang="en-US" sz="1100">
              <a:solidFill>
                <a:schemeClr val="dk1"/>
              </a:solidFill>
              <a:latin typeface="+mn-lt"/>
              <a:ea typeface="+mn-ea"/>
              <a:cs typeface="+mn-cs"/>
            </a:rPr>
            <a:t> physical/operational status of the asset.</a:t>
          </a:r>
          <a:r>
            <a:rPr lang="en-US" sz="1100" baseline="0">
              <a:solidFill>
                <a:schemeClr val="dk1"/>
              </a:solidFill>
              <a:latin typeface="+mn-lt"/>
              <a:ea typeface="+mn-ea"/>
              <a:cs typeface="+mn-cs"/>
            </a:rPr>
            <a:t>  </a:t>
          </a:r>
          <a:r>
            <a:rPr lang="en-US" sz="1100">
              <a:solidFill>
                <a:schemeClr val="dk1"/>
              </a:solidFill>
              <a:latin typeface="+mn-lt"/>
              <a:ea typeface="+mn-ea"/>
              <a:cs typeface="+mn-cs"/>
            </a:rPr>
            <a:t>Buildings, structures, and land assets</a:t>
          </a:r>
          <a:r>
            <a:rPr lang="en-US" sz="1100" baseline="0">
              <a:solidFill>
                <a:schemeClr val="dk1"/>
              </a:solidFill>
              <a:latin typeface="+mn-lt"/>
              <a:ea typeface="+mn-ea"/>
              <a:cs typeface="+mn-cs"/>
            </a:rPr>
            <a:t> have one of the following status categories: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Active: </a:t>
          </a:r>
          <a:r>
            <a:rPr lang="en-US" sz="1100">
              <a:solidFill>
                <a:schemeClr val="dk1"/>
              </a:solidFill>
              <a:latin typeface="+mn-lt"/>
              <a:ea typeface="+mn-ea"/>
              <a:cs typeface="+mn-cs"/>
            </a:rPr>
            <a:t>Asset is currently needed to support agency’s mission or function.</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Inactive:</a:t>
          </a:r>
          <a:r>
            <a:rPr lang="en-US" sz="1100">
              <a:solidFill>
                <a:schemeClr val="dk1"/>
              </a:solidFill>
              <a:latin typeface="+mn-lt"/>
              <a:ea typeface="+mn-ea"/>
              <a:cs typeface="+mn-cs"/>
            </a:rPr>
            <a:t> Asset is not currently needed to support agency’s mission or function but will have a planned need in the future.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Report of Excess Submitted:</a:t>
          </a:r>
          <a:r>
            <a:rPr lang="en-US" sz="1100">
              <a:solidFill>
                <a:schemeClr val="dk1"/>
              </a:solidFill>
              <a:latin typeface="+mn-lt"/>
              <a:ea typeface="+mn-ea"/>
              <a:cs typeface="+mn-cs"/>
            </a:rPr>
            <a:t> Agency has submitted a report of excess (ROE) to GSA and is pending acceptance by GSA.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Report of Excess Accepted:</a:t>
          </a:r>
          <a:r>
            <a:rPr lang="en-US" sz="1100">
              <a:solidFill>
                <a:schemeClr val="dk1"/>
              </a:solidFill>
              <a:latin typeface="+mn-lt"/>
              <a:ea typeface="+mn-ea"/>
              <a:cs typeface="+mn-cs"/>
            </a:rPr>
            <a:t> Agency has received an acceptance of the ROE from the GSA Disposal Office.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Determination to Dispose:</a:t>
          </a:r>
          <a:r>
            <a:rPr lang="en-US" sz="1100">
              <a:solidFill>
                <a:schemeClr val="dk1"/>
              </a:solidFill>
              <a:latin typeface="+mn-lt"/>
              <a:ea typeface="+mn-ea"/>
              <a:cs typeface="+mn-cs"/>
            </a:rPr>
            <a:t> Agency has made the final determination to remove the asset from the inventory pursuant to independent statutory authorities.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Cannot Currently be Disposed:</a:t>
          </a:r>
          <a:r>
            <a:rPr lang="en-US" sz="1100">
              <a:solidFill>
                <a:schemeClr val="dk1"/>
              </a:solidFill>
              <a:latin typeface="+mn-lt"/>
              <a:ea typeface="+mn-ea"/>
              <a:cs typeface="+mn-cs"/>
            </a:rPr>
            <a:t> Asset that has no long term need however it “cannot currently be disposed” due to certain circumstances, such as environmental remediation, historical status, etc.</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Surplus:</a:t>
          </a:r>
          <a:r>
            <a:rPr lang="en-US" sz="1100" b="1" baseline="0">
              <a:solidFill>
                <a:schemeClr val="dk1"/>
              </a:solidFill>
              <a:latin typeface="+mn-lt"/>
              <a:ea typeface="+mn-ea"/>
              <a:cs typeface="+mn-cs"/>
            </a:rPr>
            <a:t>  </a:t>
          </a:r>
          <a:r>
            <a:rPr lang="en-US" sz="1100">
              <a:solidFill>
                <a:schemeClr val="dk1"/>
              </a:solidFill>
              <a:effectLst/>
              <a:latin typeface="+mn-lt"/>
              <a:ea typeface="+mn-ea"/>
              <a:cs typeface="+mn-cs"/>
            </a:rPr>
            <a:t>Consistent with statutory definition cited in  41 C.F.R. § 102-75.1160; accord 45 C.F.R. § 12a.1; 24 C.F.R. § 581.1. Surplus property means any excess real property not required by any Federal landholding agency for its needs or the discharge of its responsibilities, as determined by the Administrator of GSA.  Agencies with independent authority to dispose of assets may also declare assets as “surplus”, depending on the processes prescribed in their statutory authorities.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xdr:txBody>
    </xdr:sp>
    <xdr:clientData/>
  </xdr:twoCellAnchor>
  <xdr:twoCellAnchor>
    <xdr:from>
      <xdr:col>0</xdr:col>
      <xdr:colOff>66676</xdr:colOff>
      <xdr:row>42</xdr:row>
      <xdr:rowOff>123825</xdr:rowOff>
    </xdr:from>
    <xdr:to>
      <xdr:col>7</xdr:col>
      <xdr:colOff>657226</xdr:colOff>
      <xdr:row>66</xdr:row>
      <xdr:rowOff>0</xdr:rowOff>
    </xdr:to>
    <xdr:sp macro="" textlink="">
      <xdr:nvSpPr>
        <xdr:cNvPr id="3" name="TextBox 2"/>
        <xdr:cNvSpPr txBox="1"/>
      </xdr:nvSpPr>
      <xdr:spPr>
        <a:xfrm>
          <a:off x="66676" y="7362825"/>
          <a:ext cx="8896350" cy="3762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a:effectLst/>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a:t>
          </a:r>
          <a:r>
            <a:rPr lang="en-US" sz="1100" b="0" i="0">
              <a:solidFill>
                <a:schemeClr val="dk1"/>
              </a:solidFill>
              <a:effectLst/>
              <a:latin typeface="+mn-lt"/>
              <a:ea typeface="+mn-ea"/>
              <a:cs typeface="+mn-cs"/>
            </a:rPr>
            <a:t>U.S. Department of Housing and Urban Development </a:t>
          </a:r>
          <a:r>
            <a:rPr lang="en-US" sz="1100">
              <a:solidFill>
                <a:schemeClr val="dk1"/>
              </a:solidFill>
              <a:latin typeface="+mn-lt"/>
              <a:ea typeface="+mn-ea"/>
              <a:cs typeface="+mn-cs"/>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28576</xdr:colOff>
      <xdr:row>31</xdr:row>
      <xdr:rowOff>9525</xdr:rowOff>
    </xdr:from>
    <xdr:to>
      <xdr:col>3</xdr:col>
      <xdr:colOff>9526</xdr:colOff>
      <xdr:row>37</xdr:row>
      <xdr:rowOff>152400</xdr:rowOff>
    </xdr:to>
    <xdr:sp macro="" textlink="">
      <xdr:nvSpPr>
        <xdr:cNvPr id="2" name="TextBox 1"/>
        <xdr:cNvSpPr txBox="1"/>
      </xdr:nvSpPr>
      <xdr:spPr>
        <a:xfrm>
          <a:off x="28576" y="6000750"/>
          <a:ext cx="7067550" cy="1343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pPr algn="ctr"/>
          <a:endParaRPr lang="en-US" sz="1100" b="1" baseline="0">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a:t>
          </a:r>
          <a:endParaRPr lang="en-US" sz="1100">
            <a:latin typeface="+mn-lt"/>
          </a:endParaRPr>
        </a:p>
        <a:p>
          <a:pPr algn="l"/>
          <a:endParaRPr lang="en-US" sz="1100" b="1" baseline="0">
            <a:latin typeface="+mn-lt"/>
          </a:endParaRPr>
        </a:p>
        <a:p>
          <a:pPr algn="l"/>
          <a:r>
            <a:rPr lang="en-US" sz="1100" b="1">
              <a:solidFill>
                <a:schemeClr val="dk1"/>
              </a:solidFill>
              <a:effectLst/>
              <a:latin typeface="+mn-lt"/>
              <a:ea typeface="+mn-ea"/>
              <a:cs typeface="+mn-cs"/>
            </a:rPr>
            <a:t>Repair needs</a:t>
          </a:r>
          <a:r>
            <a:rPr lang="en-US" sz="1100">
              <a:solidFill>
                <a:schemeClr val="dk1"/>
              </a:solidFill>
              <a:effectLst/>
              <a:latin typeface="+mn-lt"/>
              <a:ea typeface="+mn-ea"/>
              <a:cs typeface="+mn-cs"/>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lang="en-US" sz="1100" b="1" baseline="0">
            <a:latin typeface="+mn-lt"/>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9526</xdr:colOff>
      <xdr:row>30</xdr:row>
      <xdr:rowOff>28575</xdr:rowOff>
    </xdr:from>
    <xdr:to>
      <xdr:col>2</xdr:col>
      <xdr:colOff>1885950</xdr:colOff>
      <xdr:row>38</xdr:row>
      <xdr:rowOff>57150</xdr:rowOff>
    </xdr:to>
    <xdr:sp macro="" textlink="">
      <xdr:nvSpPr>
        <xdr:cNvPr id="2" name="TextBox 1"/>
        <xdr:cNvSpPr txBox="1"/>
      </xdr:nvSpPr>
      <xdr:spPr>
        <a:xfrm>
          <a:off x="9526" y="5800725"/>
          <a:ext cx="7067549" cy="1476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Structures (examples</a:t>
          </a:r>
          <a:r>
            <a:rPr lang="en-US" sz="1100" b="0" baseline="0">
              <a:solidFill>
                <a:schemeClr val="dk1"/>
              </a:solidFill>
              <a:latin typeface="+mn-lt"/>
              <a:ea typeface="+mn-ea"/>
              <a:cs typeface="+mn-cs"/>
            </a:rPr>
            <a:t>): airfield pavements, flood control and navigation, utility systems, navigation and traffic  aids</a:t>
          </a:r>
        </a:p>
        <a:p>
          <a:pPr marL="0" marR="0" indent="0" algn="l" defTabSz="914400" eaLnBrk="1" fontAlgn="auto" latinLnBrk="0" hangingPunct="1">
            <a:lnSpc>
              <a:spcPct val="100000"/>
            </a:lnSpc>
            <a:spcBef>
              <a:spcPts val="0"/>
            </a:spcBef>
            <a:spcAft>
              <a:spcPts val="0"/>
            </a:spcAft>
            <a:buClrTx/>
            <a:buSzTx/>
            <a:buFontTx/>
            <a:buNone/>
            <a:tabLst/>
            <a:defRPr/>
          </a:pPr>
          <a:endParaRPr lang="en-US" sz="500" b="1" baseline="0"/>
        </a:p>
        <a:p>
          <a:pPr algn="l"/>
          <a:r>
            <a:rPr lang="en-US" sz="1100" b="1">
              <a:solidFill>
                <a:schemeClr val="dk1"/>
              </a:solidFill>
              <a:effectLst/>
              <a:latin typeface="+mn-lt"/>
              <a:ea typeface="+mn-ea"/>
              <a:cs typeface="+mn-cs"/>
            </a:rPr>
            <a:t>Repair needs</a:t>
          </a:r>
          <a:r>
            <a:rPr lang="en-US" sz="1100">
              <a:solidFill>
                <a:schemeClr val="dk1"/>
              </a:solidFill>
              <a:effectLst/>
              <a:latin typeface="+mn-lt"/>
              <a:ea typeface="+mn-ea"/>
              <a:cs typeface="+mn-cs"/>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lang="en-US" sz="500" b="1" baseline="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28575</xdr:colOff>
      <xdr:row>18</xdr:row>
      <xdr:rowOff>123825</xdr:rowOff>
    </xdr:from>
    <xdr:ext cx="12649200" cy="609600"/>
    <xdr:sp macro="" textlink="">
      <xdr:nvSpPr>
        <xdr:cNvPr id="2" name="TextBox 1"/>
        <xdr:cNvSpPr txBox="1"/>
      </xdr:nvSpPr>
      <xdr:spPr>
        <a:xfrm>
          <a:off x="28575" y="3914775"/>
          <a:ext cx="12649200" cy="6096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latin typeface="+mn-lt"/>
              <a:cs typeface="Arial" panose="020B0604020202020204" pitchFamily="34" charset="0"/>
            </a:rPr>
            <a:t>Between FY 2015 and FY 2016, the federal buildings inventory experienced minor </a:t>
          </a:r>
          <a:r>
            <a:rPr lang="en-US" sz="1100" baseline="0">
              <a:solidFill>
                <a:sysClr val="windowText" lastClr="000000"/>
              </a:solidFill>
              <a:latin typeface="+mn-lt"/>
              <a:cs typeface="Arial" panose="020B0604020202020204" pitchFamily="34" charset="0"/>
            </a:rPr>
            <a:t>fluctuations, </a:t>
          </a:r>
          <a:r>
            <a:rPr lang="en-US" sz="1100" baseline="0">
              <a:solidFill>
                <a:schemeClr val="tx1"/>
              </a:solidFill>
              <a:latin typeface="+mn-lt"/>
              <a:cs typeface="Arial" panose="020B0604020202020204" pitchFamily="34" charset="0"/>
            </a:rPr>
            <a:t>with a 2 percent decrease in </a:t>
          </a:r>
          <a:r>
            <a:rPr lang="en-US" sz="1100" baseline="0">
              <a:solidFill>
                <a:sysClr val="windowText" lastClr="000000"/>
              </a:solidFill>
              <a:latin typeface="+mn-lt"/>
              <a:cs typeface="Arial" panose="020B0604020202020204" pitchFamily="34" charset="0"/>
            </a:rPr>
            <a:t>the total </a:t>
          </a:r>
          <a:r>
            <a:rPr lang="en-US" sz="1100" baseline="0">
              <a:solidFill>
                <a:schemeClr val="tx1"/>
              </a:solidFill>
              <a:latin typeface="+mn-lt"/>
              <a:cs typeface="Arial" panose="020B0604020202020204" pitchFamily="34" charset="0"/>
            </a:rPr>
            <a:t>number of buildings and a 1 percent decrease in total square footage.  Despite </a:t>
          </a:r>
          <a:r>
            <a:rPr lang="en-US" sz="1100" baseline="0">
              <a:solidFill>
                <a:schemeClr val="tx1"/>
              </a:solidFill>
              <a:effectLst/>
              <a:latin typeface="+mn-lt"/>
              <a:ea typeface="+mn-ea"/>
              <a:cs typeface="Arial" panose="020B0604020202020204" pitchFamily="34" charset="0"/>
            </a:rPr>
            <a:t>the decrease in buildings square footage, agencies </a:t>
          </a:r>
          <a:r>
            <a:rPr lang="en-US" sz="1100" baseline="0">
              <a:solidFill>
                <a:sysClr val="windowText" lastClr="000000"/>
              </a:solidFill>
              <a:effectLst/>
              <a:latin typeface="+mn-lt"/>
              <a:ea typeface="+mn-ea"/>
              <a:cs typeface="Arial" panose="020B0604020202020204" pitchFamily="34" charset="0"/>
            </a:rPr>
            <a:t>increased their </a:t>
          </a:r>
          <a:r>
            <a:rPr lang="en-US" sz="1100" baseline="0">
              <a:solidFill>
                <a:schemeClr val="tx1"/>
              </a:solidFill>
              <a:effectLst/>
              <a:latin typeface="+mn-lt"/>
              <a:ea typeface="+mn-ea"/>
              <a:cs typeface="Arial" panose="020B0604020202020204" pitchFamily="34" charset="0"/>
            </a:rPr>
            <a:t>annual operating costs by $0.6 billion. This represents a 3 percent increase. </a:t>
          </a:r>
          <a:endParaRPr lang="en-US" sz="1100" strike="sngStrike" baseline="0">
            <a:solidFill>
              <a:schemeClr val="tx1"/>
            </a:solidFill>
            <a:effectLst/>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50" strike="sngStrike">
            <a:solidFill>
              <a:srgbClr val="FF0000"/>
            </a:solidFill>
            <a:latin typeface="+mn-lt"/>
            <a:cs typeface="Arial" panose="020B0604020202020204" pitchFamily="34" charset="0"/>
          </a:endParaRPr>
        </a:p>
      </xdr:txBody>
    </xdr:sp>
    <xdr:clientData/>
  </xdr:oneCellAnchor>
  <xdr:oneCellAnchor>
    <xdr:from>
      <xdr:col>0</xdr:col>
      <xdr:colOff>57149</xdr:colOff>
      <xdr:row>22</xdr:row>
      <xdr:rowOff>190499</xdr:rowOff>
    </xdr:from>
    <xdr:ext cx="12620625" cy="1362076"/>
    <xdr:sp macro="" textlink="">
      <xdr:nvSpPr>
        <xdr:cNvPr id="3" name="TextBox 2"/>
        <xdr:cNvSpPr txBox="1"/>
      </xdr:nvSpPr>
      <xdr:spPr>
        <a:xfrm>
          <a:off x="57149" y="4743449"/>
          <a:ext cx="12620625" cy="136207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mn-lt"/>
              <a:ea typeface="+mn-ea"/>
              <a:cs typeface="+mn-cs"/>
            </a:rPr>
            <a:t>Historically, finance data was not being maintained in the real property database because there was not a direct source from which to feed that data.  To meet the AOC reporting requirements for the FRPP in the early years, the U.S. Department</a:t>
          </a:r>
          <a:r>
            <a:rPr lang="en-US" sz="1100" b="0" i="0" baseline="0">
              <a:solidFill>
                <a:schemeClr val="tx1"/>
              </a:solidFill>
              <a:effectLst/>
              <a:latin typeface="+mn-lt"/>
              <a:ea typeface="+mn-ea"/>
              <a:cs typeface="+mn-cs"/>
            </a:rPr>
            <a:t> of Defense (</a:t>
          </a:r>
          <a:r>
            <a:rPr lang="en-US" sz="1100" b="0" i="0">
              <a:solidFill>
                <a:schemeClr val="tx1"/>
              </a:solidFill>
              <a:effectLst/>
              <a:latin typeface="+mn-lt"/>
              <a:ea typeface="+mn-ea"/>
              <a:cs typeface="+mn-cs"/>
            </a:rPr>
            <a:t>DoD) determined a calculated budget execution rate related to facility sustainment and restoration data extracted from the Facilities Operations Model (FOM).  Unfortunately, the funding for the FOM was eliminated in FY 2011, so DoD used the FOM data adjusted by an annual inflation factor for FY 2012 through FY 2014 FRPP reporting.  Beginning with the FY 2015 FRPP submission, DoD began to utilize a new calculation methodology designed to eventually produce an estimated AOC for each asset.  This new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a:t>
          </a:r>
          <a:r>
            <a:rPr lang="en-US" sz="1100" b="0" i="0" baseline="0">
              <a:solidFill>
                <a:schemeClr val="tx1"/>
              </a:solidFill>
              <a:effectLst/>
              <a:latin typeface="+mn-lt"/>
              <a:ea typeface="+mn-ea"/>
              <a:cs typeface="+mn-cs"/>
            </a:rPr>
            <a:t> </a:t>
          </a:r>
          <a:r>
            <a:rPr lang="en-US" sz="1100" b="0" i="0">
              <a:solidFill>
                <a:schemeClr val="tx1"/>
              </a:solidFill>
              <a:effectLst/>
              <a:latin typeface="+mn-lt"/>
              <a:ea typeface="+mn-ea"/>
              <a:cs typeface="+mn-cs"/>
            </a:rPr>
            <a:t>repair and utility costs are reported at the installation level.  After one year of using this methodology, the source reporting of financial data has significantly improved and further refinements to the methodology have been made, accounting for a higher cost reporting this year.  As the reporting methodology has an opportunity to mature over the next year or so, we expect to see these calculations even out from year to year.</a:t>
          </a:r>
          <a:endParaRPr lang="en-US" sz="1050" strike="sngStrike">
            <a:solidFill>
              <a:srgbClr val="FF0000"/>
            </a:solidFill>
            <a:latin typeface="+mn-lt"/>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18</xdr:row>
      <xdr:rowOff>114300</xdr:rowOff>
    </xdr:from>
    <xdr:ext cx="184731" cy="264560"/>
    <xdr:sp macro="" textlink="">
      <xdr:nvSpPr>
        <xdr:cNvPr id="2" name="TextBox 1"/>
        <xdr:cNvSpPr txBox="1"/>
      </xdr:nvSpPr>
      <xdr:spPr>
        <a:xfrm>
          <a:off x="85248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28574</xdr:colOff>
      <xdr:row>16</xdr:row>
      <xdr:rowOff>152399</xdr:rowOff>
    </xdr:from>
    <xdr:to>
      <xdr:col>6</xdr:col>
      <xdr:colOff>1276350</xdr:colOff>
      <xdr:row>37</xdr:row>
      <xdr:rowOff>95250</xdr:rowOff>
    </xdr:to>
    <xdr:sp macro="" textlink="">
      <xdr:nvSpPr>
        <xdr:cNvPr id="3" name="TextBox 2"/>
        <xdr:cNvSpPr txBox="1"/>
      </xdr:nvSpPr>
      <xdr:spPr>
        <a:xfrm>
          <a:off x="28574" y="3781424"/>
          <a:ext cx="9315451" cy="37433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latin typeface="+mn-lt"/>
            </a:rPr>
            <a:t>Buildings (example</a:t>
          </a:r>
          <a:r>
            <a:rPr lang="en-US" sz="1100" b="1" baseline="0">
              <a:solidFill>
                <a:sysClr val="windowText" lastClr="000000"/>
              </a:solidFill>
              <a:latin typeface="+mn-lt"/>
            </a:rPr>
            <a:t>s): </a:t>
          </a:r>
          <a:r>
            <a:rPr lang="en-US" sz="1100" b="0" baseline="0">
              <a:solidFill>
                <a:sysClr val="windowText" lastClr="000000"/>
              </a:solidFill>
              <a:latin typeface="+mn-lt"/>
            </a:rPr>
            <a:t>o</a:t>
          </a:r>
          <a:r>
            <a:rPr lang="en-US" sz="1100" baseline="0">
              <a:solidFill>
                <a:sysClr val="windowText" lastClr="000000"/>
              </a:solidFill>
              <a:latin typeface="+mn-lt"/>
            </a:rPr>
            <a:t>ffice, laboratories, hospital, school, museum, data center, warehouse</a:t>
          </a:r>
        </a:p>
        <a:p>
          <a:endParaRPr lang="en-US" sz="1100" baseline="0">
            <a:latin typeface="+mn-l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a:t>
          </a:r>
          <a:r>
            <a:rPr lang="en-US" sz="1100" baseline="0">
              <a:solidFill>
                <a:schemeClr val="dk1"/>
              </a:solidFill>
              <a:effectLst/>
              <a:latin typeface="+mn-lt"/>
              <a:ea typeface="+mn-ea"/>
              <a:cs typeface="+mn-cs"/>
            </a:rPr>
            <a:t>(SF). </a:t>
          </a:r>
          <a:endParaRPr lang="en-US" sz="11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rgbClr val="FF0000"/>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 of the following:</a:t>
          </a:r>
        </a:p>
        <a:p>
          <a:r>
            <a:rPr lang="en-US" sz="1100">
              <a:solidFill>
                <a:schemeClr val="dk1"/>
              </a:solidFill>
              <a:latin typeface="+mn-lt"/>
              <a:ea typeface="+mn-ea"/>
              <a:cs typeface="+mn-cs"/>
            </a:rPr>
            <a:t>- recurring maintenance and repair costs;</a:t>
          </a:r>
        </a:p>
        <a:p>
          <a:r>
            <a:rPr lang="en-US" sz="1100">
              <a:solidFill>
                <a:schemeClr val="dk1"/>
              </a:solidFill>
              <a:latin typeface="+mn-lt"/>
              <a:ea typeface="+mn-ea"/>
              <a:cs typeface="+mn-cs"/>
            </a:rPr>
            <a:t>- utilities (includes plant operation and purchase of energy);</a:t>
          </a:r>
        </a:p>
        <a:p>
          <a:r>
            <a:rPr lang="en-US" sz="1100">
              <a:solidFill>
                <a:schemeClr val="dk1"/>
              </a:solidFill>
              <a:latin typeface="+mn-lt"/>
              <a:ea typeface="+mn-ea"/>
              <a:cs typeface="+mn-cs"/>
            </a:rPr>
            <a:t>-</a:t>
          </a:r>
          <a:r>
            <a:rPr lang="en-US" sz="1100" baseline="0">
              <a:solidFill>
                <a:schemeClr val="dk1"/>
              </a:solidFill>
              <a:latin typeface="+mn-lt"/>
              <a:ea typeface="+mn-ea"/>
              <a:cs typeface="+mn-cs"/>
            </a:rPr>
            <a:t> c</a:t>
          </a:r>
          <a:r>
            <a:rPr lang="en-US" sz="1100">
              <a:solidFill>
                <a:schemeClr val="dk1"/>
              </a:solidFill>
              <a:latin typeface="+mn-lt"/>
              <a:ea typeface="+mn-ea"/>
              <a:cs typeface="+mn-cs"/>
            </a:rPr>
            <a:t>leaning and/or janitorial costs (includes pest control, refuse collection, and disposal including</a:t>
          </a:r>
          <a:r>
            <a:rPr lang="en-US" sz="1100" baseline="0">
              <a:solidFill>
                <a:schemeClr val="dk1"/>
              </a:solidFill>
              <a:latin typeface="+mn-lt"/>
              <a:ea typeface="+mn-ea"/>
              <a:cs typeface="+mn-cs"/>
            </a:rPr>
            <a:t> </a:t>
          </a:r>
          <a:r>
            <a:rPr lang="en-US" sz="1100">
              <a:solidFill>
                <a:schemeClr val="dk1"/>
              </a:solidFill>
              <a:latin typeface="+mn-lt"/>
              <a:ea typeface="+mn-ea"/>
              <a:cs typeface="+mn-cs"/>
            </a:rPr>
            <a:t>recycling operations); and</a:t>
          </a:r>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roads/grounds expenses (includes grounds maintenance, landscaping, and snow and ice removal from roads, piers, and airfields).</a:t>
          </a:r>
        </a:p>
        <a:p>
          <a:pPr lvl="1"/>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a:t>
          </a:r>
          <a:r>
            <a:rPr lang="en-US" sz="1100">
              <a:solidFill>
                <a:sysClr val="windowText" lastClr="000000"/>
              </a:solidFill>
              <a:latin typeface="+mn-lt"/>
              <a:ea typeface="+mn-ea"/>
              <a:cs typeface="+mn-cs"/>
            </a:rPr>
            <a:t>:  lease annual rent to lessor and lease annual operating and maintenance costs. </a:t>
          </a:r>
          <a:r>
            <a:rPr lang="en-US" sz="1100">
              <a:solidFill>
                <a:schemeClr val="dk1"/>
              </a:solidFill>
              <a:latin typeface="+mn-lt"/>
              <a:ea typeface="+mn-ea"/>
              <a:cs typeface="+mn-cs"/>
            </a:rPr>
            <a:t> Agencies provide full year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The net rent to the lessor.  This is the fully serviced rental to the lessor minus the annual operating and maintenance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latin typeface="+mn-lt"/>
              <a:ea typeface="+mn-ea"/>
              <a:cs typeface="+mn-cs"/>
            </a:rPr>
            <a:t>, including </a:t>
          </a:r>
          <a:r>
            <a:rPr lang="en-US" sz="1100">
              <a:solidFill>
                <a:schemeClr val="dk1"/>
              </a:solidFill>
              <a:latin typeface="+mn-lt"/>
              <a:ea typeface="+mn-ea"/>
              <a:cs typeface="+mn-cs"/>
            </a:rPr>
            <a:t>recycling operations); roads/grounds expenses (includes grounds maintenance, landscaping, and snow and ice removal from roads, piers, and airfields).</a:t>
          </a:r>
        </a:p>
      </xdr:txBody>
    </xdr:sp>
    <xdr:clientData/>
  </xdr:twoCellAnchor>
  <xdr:twoCellAnchor>
    <xdr:from>
      <xdr:col>0</xdr:col>
      <xdr:colOff>9525</xdr:colOff>
      <xdr:row>12</xdr:row>
      <xdr:rowOff>180975</xdr:rowOff>
    </xdr:from>
    <xdr:to>
      <xdr:col>6</xdr:col>
      <xdr:colOff>1295400</xdr:colOff>
      <xdr:row>15</xdr:row>
      <xdr:rowOff>104775</xdr:rowOff>
    </xdr:to>
    <xdr:sp macro="" textlink="">
      <xdr:nvSpPr>
        <xdr:cNvPr id="5" name="TextBox 4"/>
        <xdr:cNvSpPr txBox="1"/>
      </xdr:nvSpPr>
      <xdr:spPr>
        <a:xfrm>
          <a:off x="9525" y="3067050"/>
          <a:ext cx="9353550" cy="4857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Between FY</a:t>
          </a:r>
          <a:r>
            <a:rPr lang="en-US" sz="1100" baseline="0"/>
            <a:t> 2015 and FY 2016, leased annual costs per square foot </a:t>
          </a:r>
          <a:r>
            <a:rPr lang="en-US" sz="1100">
              <a:solidFill>
                <a:schemeClr val="dk1"/>
              </a:solidFill>
              <a:effectLst/>
              <a:latin typeface="+mn-lt"/>
              <a:ea typeface="+mn-ea"/>
              <a:cs typeface="+mn-cs"/>
            </a:rPr>
            <a:t>increased 4</a:t>
          </a:r>
          <a:r>
            <a:rPr lang="en-US" sz="1100" baseline="0">
              <a:solidFill>
                <a:schemeClr val="dk1"/>
              </a:solidFill>
              <a:effectLst/>
              <a:latin typeface="+mn-lt"/>
              <a:ea typeface="+mn-ea"/>
              <a:cs typeface="+mn-cs"/>
            </a:rPr>
            <a:t> percent</a:t>
          </a:r>
          <a:r>
            <a:rPr lang="en-US" sz="1100">
              <a:solidFill>
                <a:schemeClr val="dk1"/>
              </a:solidFill>
              <a:effectLst/>
              <a:latin typeface="+mn-lt"/>
              <a:ea typeface="+mn-ea"/>
              <a:cs typeface="+mn-cs"/>
            </a:rPr>
            <a:t>, rising from $25</a:t>
          </a:r>
          <a:r>
            <a:rPr lang="en-US" sz="1100" baseline="0">
              <a:solidFill>
                <a:schemeClr val="dk1"/>
              </a:solidFill>
              <a:effectLst/>
              <a:latin typeface="+mn-lt"/>
              <a:ea typeface="+mn-ea"/>
              <a:cs typeface="+mn-cs"/>
            </a:rPr>
            <a:t> per square foot</a:t>
          </a:r>
          <a:r>
            <a:rPr lang="en-US" sz="1100">
              <a:solidFill>
                <a:schemeClr val="dk1"/>
              </a:solidFill>
              <a:effectLst/>
              <a:latin typeface="+mn-lt"/>
              <a:ea typeface="+mn-ea"/>
              <a:cs typeface="+mn-cs"/>
            </a:rPr>
            <a:t> to $26</a:t>
          </a:r>
          <a:r>
            <a:rPr lang="en-US" sz="1100" baseline="0">
              <a:solidFill>
                <a:schemeClr val="dk1"/>
              </a:solidFill>
              <a:effectLst/>
              <a:latin typeface="+mn-lt"/>
              <a:ea typeface="+mn-ea"/>
              <a:cs typeface="+mn-cs"/>
            </a:rPr>
            <a:t> per square foot.</a:t>
          </a:r>
          <a:r>
            <a:rPr lang="en-US" sz="1100">
              <a:solidFill>
                <a:schemeClr val="dk1"/>
              </a:solidFill>
              <a:effectLst/>
              <a:latin typeface="+mn-lt"/>
              <a:ea typeface="+mn-ea"/>
              <a:cs typeface="+mn-cs"/>
            </a:rPr>
            <a:t> </a:t>
          </a:r>
          <a:r>
            <a:rPr lang="en-US" sz="1100" baseline="0"/>
            <a:t> </a:t>
          </a:r>
          <a:r>
            <a:rPr lang="en-US" sz="1100">
              <a:solidFill>
                <a:schemeClr val="dk1"/>
              </a:solidFill>
              <a:effectLst/>
              <a:latin typeface="+mn-lt"/>
              <a:ea typeface="+mn-ea"/>
              <a:cs typeface="+mn-cs"/>
            </a:rPr>
            <a:t>This increase can be attributed to factors such as age of expiring lease and costs of replacement lease.</a:t>
          </a:r>
          <a:endParaRPr lang="en-US" sz="1100"/>
        </a:p>
      </xdr:txBody>
    </xdr:sp>
    <xdr:clientData/>
  </xdr:twoCellAnchor>
  <xdr:oneCellAnchor>
    <xdr:from>
      <xdr:col>0</xdr:col>
      <xdr:colOff>66675</xdr:colOff>
      <xdr:row>38</xdr:row>
      <xdr:rowOff>76198</xdr:rowOff>
    </xdr:from>
    <xdr:ext cx="9334500" cy="1885951"/>
    <xdr:sp macro="" textlink="">
      <xdr:nvSpPr>
        <xdr:cNvPr id="6" name="TextBox 5"/>
        <xdr:cNvSpPr txBox="1"/>
      </xdr:nvSpPr>
      <xdr:spPr>
        <a:xfrm>
          <a:off x="66675" y="7686673"/>
          <a:ext cx="9334500" cy="188595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US" sz="1100" b="0" i="0">
              <a:solidFill>
                <a:schemeClr val="tx1"/>
              </a:solidFill>
              <a:effectLst/>
              <a:latin typeface="+mn-lt"/>
              <a:ea typeface="+mn-ea"/>
              <a:cs typeface="+mn-cs"/>
            </a:rPr>
            <a:t>Historically, finance data was not being maintained in the real property database because there was not a direct source from which to feed that data.  To meet the AOC reporting requirements for the FRPP in the early years, the U.S. Department</a:t>
          </a:r>
          <a:r>
            <a:rPr lang="en-US" sz="1100" b="0" i="0" baseline="0">
              <a:solidFill>
                <a:schemeClr val="tx1"/>
              </a:solidFill>
              <a:effectLst/>
              <a:latin typeface="+mn-lt"/>
              <a:ea typeface="+mn-ea"/>
              <a:cs typeface="+mn-cs"/>
            </a:rPr>
            <a:t> of Defense (</a:t>
          </a:r>
          <a:r>
            <a:rPr lang="en-US" sz="1100" b="0" i="0">
              <a:solidFill>
                <a:schemeClr val="tx1"/>
              </a:solidFill>
              <a:effectLst/>
              <a:latin typeface="+mn-lt"/>
              <a:ea typeface="+mn-ea"/>
              <a:cs typeface="+mn-cs"/>
            </a:rPr>
            <a:t>DoD) determined a calculated budget execution rate related to facility sustainment and restoration data extracted from the Facilities Operations Model (FOM).  Unfortunately, the funding for the FOM was eliminated in FY 2011, so DoD used the FOM data adjusted by an annual inflation factor for FY 2012 through FY 2014 FRPP reporting.  Beginning with the FY 2015 FRPP submission, DoD began to utilize a new calculation methodology designed to eventually produce an estimated AOC for each asset.  This new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a:t>
          </a:r>
          <a:r>
            <a:rPr lang="en-US" sz="1100" b="0" i="0" baseline="0">
              <a:solidFill>
                <a:schemeClr val="tx1"/>
              </a:solidFill>
              <a:effectLst/>
              <a:latin typeface="+mn-lt"/>
              <a:ea typeface="+mn-ea"/>
              <a:cs typeface="+mn-cs"/>
            </a:rPr>
            <a:t> </a:t>
          </a:r>
          <a:r>
            <a:rPr lang="en-US" sz="1100" b="0" i="0">
              <a:solidFill>
                <a:schemeClr val="tx1"/>
              </a:solidFill>
              <a:effectLst/>
              <a:latin typeface="+mn-lt"/>
              <a:ea typeface="+mn-ea"/>
              <a:cs typeface="+mn-cs"/>
            </a:rPr>
            <a:t>repair and utility costs are reported at the installation level.  After one year of using this methodology, the source reporting of financial data has significantly improved and further refinements to the methodology have been made, accounting for a higher cost reporting this year.  As the reporting methodology has an opportunity to mature over the next year or so, we expect to see these calculations even out from year to year.</a:t>
          </a:r>
          <a:endParaRPr lang="en-US">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xdr:colOff>
      <xdr:row>37</xdr:row>
      <xdr:rowOff>190497</xdr:rowOff>
    </xdr:from>
    <xdr:to>
      <xdr:col>6</xdr:col>
      <xdr:colOff>914400</xdr:colOff>
      <xdr:row>62</xdr:row>
      <xdr:rowOff>95250</xdr:rowOff>
    </xdr:to>
    <xdr:sp macro="" textlink="">
      <xdr:nvSpPr>
        <xdr:cNvPr id="2" name="TextBox 1"/>
        <xdr:cNvSpPr txBox="1"/>
      </xdr:nvSpPr>
      <xdr:spPr>
        <a:xfrm>
          <a:off x="66675" y="8077197"/>
          <a:ext cx="8610600" cy="466725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11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1050">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36</xdr:row>
      <xdr:rowOff>114299</xdr:rowOff>
    </xdr:from>
    <xdr:to>
      <xdr:col>7</xdr:col>
      <xdr:colOff>0</xdr:colOff>
      <xdr:row>62</xdr:row>
      <xdr:rowOff>0</xdr:rowOff>
    </xdr:to>
    <xdr:sp macro="" textlink="">
      <xdr:nvSpPr>
        <xdr:cNvPr id="2" name="TextBox 1"/>
        <xdr:cNvSpPr txBox="1"/>
      </xdr:nvSpPr>
      <xdr:spPr>
        <a:xfrm>
          <a:off x="161925" y="7286624"/>
          <a:ext cx="9401175" cy="46005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a:t>
          </a:r>
          <a:r>
            <a:rPr lang="en-US" sz="1100" b="1" baseline="0">
              <a:latin typeface="+mn-lt"/>
            </a:rPr>
            <a:t> and Examples</a:t>
          </a:r>
        </a:p>
        <a:p>
          <a:endParaRPr lang="en-US" sz="1100" baseline="0">
            <a:latin typeface="+mn-lt"/>
          </a:endParaRPr>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 </a:t>
          </a:r>
          <a:endParaRPr lang="en-US" sz="1100" baseline="0">
            <a:solidFill>
              <a:srgbClr val="FF0000"/>
            </a:solidFill>
            <a:latin typeface="+mn-lt"/>
            <a:ea typeface="+mn-ea"/>
            <a:cs typeface="+mn-cs"/>
          </a:endParaRPr>
        </a:p>
        <a:p>
          <a:endParaRPr lang="en-US" sz="1100" baseline="0">
            <a:solidFill>
              <a:srgbClr val="FF0000"/>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a:t>
          </a:r>
          <a:r>
            <a:rPr lang="en-US" sz="1100" baseline="0">
              <a:solidFill>
                <a:sysClr val="windowText" lastClr="000000"/>
              </a:solidFill>
              <a:latin typeface="+mn-lt"/>
              <a:ea typeface="+mn-ea"/>
              <a:cs typeface="+mn-cs"/>
            </a:rPr>
            <a:t>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1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t>
          </a:r>
        </a:p>
        <a:p>
          <a:r>
            <a:rPr lang="en-US" sz="1100">
              <a:solidFill>
                <a:schemeClr val="dk1"/>
              </a:solidFill>
              <a:effectLst/>
              <a:latin typeface="+mn-lt"/>
              <a:ea typeface="+mn-ea"/>
              <a:cs typeface="+mn-cs"/>
            </a:rPr>
            <a:t>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pPr lvl="0"/>
          <a:endParaRPr lang="en-US" sz="1050" baseline="0">
            <a:solidFill>
              <a:schemeClr val="dk1"/>
            </a:solidFill>
            <a:latin typeface="+mn-lt"/>
            <a:ea typeface="+mn-ea"/>
            <a:cs typeface="+mn-cs"/>
          </a:endParaRPr>
        </a:p>
      </xdr:txBody>
    </xdr:sp>
    <xdr:clientData/>
  </xdr:twoCellAnchor>
  <xdr:oneCellAnchor>
    <xdr:from>
      <xdr:col>0</xdr:col>
      <xdr:colOff>180975</xdr:colOff>
      <xdr:row>64</xdr:row>
      <xdr:rowOff>76198</xdr:rowOff>
    </xdr:from>
    <xdr:ext cx="8658225" cy="2038351"/>
    <xdr:sp macro="" textlink="">
      <xdr:nvSpPr>
        <xdr:cNvPr id="3" name="TextBox 2"/>
        <xdr:cNvSpPr txBox="1"/>
      </xdr:nvSpPr>
      <xdr:spPr>
        <a:xfrm>
          <a:off x="180975" y="12325348"/>
          <a:ext cx="8658225" cy="203835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US" sz="1100" b="0" i="0">
              <a:solidFill>
                <a:schemeClr val="tx1"/>
              </a:solidFill>
              <a:effectLst/>
              <a:latin typeface="+mn-lt"/>
              <a:ea typeface="+mn-ea"/>
              <a:cs typeface="+mn-cs"/>
            </a:rPr>
            <a:t>Historically, finance data was not being maintained in the real property database because there was not a direct source from which to feed that data.  To meet the AOC reporting requirements for the FRPP in the early years, the U.S. Department</a:t>
          </a:r>
          <a:r>
            <a:rPr lang="en-US" sz="1100" b="0" i="0" baseline="0">
              <a:solidFill>
                <a:schemeClr val="tx1"/>
              </a:solidFill>
              <a:effectLst/>
              <a:latin typeface="+mn-lt"/>
              <a:ea typeface="+mn-ea"/>
              <a:cs typeface="+mn-cs"/>
            </a:rPr>
            <a:t> of Defense (</a:t>
          </a:r>
          <a:r>
            <a:rPr lang="en-US" sz="1100" b="0" i="0">
              <a:solidFill>
                <a:schemeClr val="tx1"/>
              </a:solidFill>
              <a:effectLst/>
              <a:latin typeface="+mn-lt"/>
              <a:ea typeface="+mn-ea"/>
              <a:cs typeface="+mn-cs"/>
            </a:rPr>
            <a:t>DoD) determined a calculated budget execution rate related to facility sustainment and restoration data extracted from the Facilities Operations Model (FOM).  Unfortunately, the funding for the FOM was eliminated in FY 2011, so DoD used the FOM data adjusted by an annual inflation factor for FY 2012 through FY 2014 FRPP reporting.  Beginning with the FY 2015 FRPP submission, DoD began to utilize a new calculation methodology designed to eventually produce an estimated AOC for each asset.  This new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a:t>
          </a:r>
          <a:r>
            <a:rPr lang="en-US" sz="1100" b="0" i="0" baseline="0">
              <a:solidFill>
                <a:schemeClr val="tx1"/>
              </a:solidFill>
              <a:effectLst/>
              <a:latin typeface="+mn-lt"/>
              <a:ea typeface="+mn-ea"/>
              <a:cs typeface="+mn-cs"/>
            </a:rPr>
            <a:t> </a:t>
          </a:r>
          <a:r>
            <a:rPr lang="en-US" sz="1100" b="0" i="0">
              <a:solidFill>
                <a:schemeClr val="tx1"/>
              </a:solidFill>
              <a:effectLst/>
              <a:latin typeface="+mn-lt"/>
              <a:ea typeface="+mn-ea"/>
              <a:cs typeface="+mn-cs"/>
            </a:rPr>
            <a:t>repair and utility costs are reported at the installation level.  After one year of using this methodology, the source reporting of financial data has significantly improved and further refinements to the methodology have been made, accounting for a higher cost reporting this year.  As the reporting methodology has an opportunity to mature over the next year or so, we expect to see these calculations even out from year to year.</a:t>
          </a:r>
          <a:endParaRPr lang="en-US">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95250</xdr:colOff>
      <xdr:row>32</xdr:row>
      <xdr:rowOff>171450</xdr:rowOff>
    </xdr:from>
    <xdr:to>
      <xdr:col>6</xdr:col>
      <xdr:colOff>9525</xdr:colOff>
      <xdr:row>41</xdr:row>
      <xdr:rowOff>19050</xdr:rowOff>
    </xdr:to>
    <xdr:sp macro="" textlink="">
      <xdr:nvSpPr>
        <xdr:cNvPr id="2" name="TextBox 1"/>
        <xdr:cNvSpPr txBox="1"/>
      </xdr:nvSpPr>
      <xdr:spPr>
        <a:xfrm>
          <a:off x="95250" y="6886575"/>
          <a:ext cx="9934575" cy="1476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endParaRPr lang="en-US" sz="600" baseline="0"/>
        </a:p>
        <a:p>
          <a:r>
            <a:rPr lang="en-US" sz="1050" b="1" baseline="0">
              <a:solidFill>
                <a:schemeClr val="dk1"/>
              </a:solidFill>
              <a:latin typeface="+mn-lt"/>
              <a:ea typeface="+mn-ea"/>
              <a:cs typeface="+mn-cs"/>
            </a:rPr>
            <a:t>Real property use</a:t>
          </a:r>
          <a:r>
            <a:rPr lang="en-US" sz="1100" b="1" baseline="0">
              <a:solidFill>
                <a:schemeClr val="dk1"/>
              </a:solidFill>
              <a:latin typeface="+mn-lt"/>
              <a:ea typeface="+mn-ea"/>
              <a:cs typeface="+mn-cs"/>
            </a:rPr>
            <a:t>:  </a:t>
          </a:r>
          <a:r>
            <a:rPr lang="en-US" sz="110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a:t>
          </a:r>
          <a:r>
            <a:rPr lang="en-US" sz="1100" b="1" baseline="0">
              <a:solidFill>
                <a:schemeClr val="dk1"/>
              </a:solidFill>
              <a:latin typeface="+mn-lt"/>
              <a:ea typeface="+mn-ea"/>
              <a:cs typeface="+mn-cs"/>
            </a:rPr>
            <a:t>: </a:t>
          </a:r>
          <a:r>
            <a:rPr lang="en-US" sz="1100" baseline="0">
              <a:solidFill>
                <a:schemeClr val="dk1"/>
              </a:solidFill>
              <a:latin typeface="+mn-lt"/>
              <a:ea typeface="+mn-ea"/>
              <a:cs typeface="+mn-cs"/>
            </a:rPr>
            <a:t>For buildings, </a:t>
          </a:r>
          <a:r>
            <a:rPr lang="en-US" sz="1100" baseline="0">
              <a:solidFill>
                <a:sysClr val="windowText" lastClr="000000"/>
              </a:solidFill>
              <a:latin typeface="+mn-lt"/>
              <a:ea typeface="+mn-ea"/>
              <a:cs typeface="+mn-cs"/>
            </a:rPr>
            <a:t>the unit of measure is area in square feet (SF). </a:t>
          </a:r>
        </a:p>
        <a:p>
          <a:pPr lvl="0"/>
          <a:endParaRPr lang="en-US" sz="500"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31</xdr:row>
      <xdr:rowOff>133349</xdr:rowOff>
    </xdr:from>
    <xdr:to>
      <xdr:col>5</xdr:col>
      <xdr:colOff>1781175</xdr:colOff>
      <xdr:row>40</xdr:row>
      <xdr:rowOff>171450</xdr:rowOff>
    </xdr:to>
    <xdr:sp macro="" textlink="">
      <xdr:nvSpPr>
        <xdr:cNvPr id="2" name="TextBox 1"/>
        <xdr:cNvSpPr txBox="1"/>
      </xdr:nvSpPr>
      <xdr:spPr>
        <a:xfrm>
          <a:off x="76200" y="6095999"/>
          <a:ext cx="9496425" cy="16668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ysClr val="windowText" lastClr="000000"/>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85724</xdr:colOff>
      <xdr:row>34</xdr:row>
      <xdr:rowOff>123825</xdr:rowOff>
    </xdr:from>
    <xdr:to>
      <xdr:col>8</xdr:col>
      <xdr:colOff>1181100</xdr:colOff>
      <xdr:row>55</xdr:row>
      <xdr:rowOff>38099</xdr:rowOff>
    </xdr:to>
    <xdr:sp macro="" textlink="">
      <xdr:nvSpPr>
        <xdr:cNvPr id="2" name="TextBox 1"/>
        <xdr:cNvSpPr txBox="1"/>
      </xdr:nvSpPr>
      <xdr:spPr>
        <a:xfrm>
          <a:off x="85724" y="6838950"/>
          <a:ext cx="11687176" cy="3714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endParaRPr lang="en-US" sz="6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1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pPr lvl="0"/>
          <a:endParaRPr lang="en-US" sz="500" baseline="0">
            <a:solidFill>
              <a:schemeClr val="dk1"/>
            </a:solidFill>
            <a:latin typeface="+mn-lt"/>
            <a:ea typeface="+mn-ea"/>
            <a:cs typeface="+mn-cs"/>
          </a:endParaRPr>
        </a:p>
      </xdr:txBody>
    </xdr:sp>
    <xdr:clientData/>
  </xdr:twoCellAnchor>
</xdr:wsDr>
</file>

<file path=xl/tables/table1.xml><?xml version="1.0" encoding="utf-8"?>
<table xmlns="http://schemas.openxmlformats.org/spreadsheetml/2006/main" id="22" name="Table22" displayName="Table22" ref="A3:G6" totalsRowShown="0" headerRowDxfId="183" dataDxfId="181" headerRowBorderDxfId="182" tableBorderDxfId="180">
  <tableColumns count="7">
    <tableColumn id="1" name="Fiscal Year" dataDxfId="179" totalsRowDxfId="178"/>
    <tableColumn id="2" name="Owned Annual Operating Costs" dataDxfId="177" totalsRowDxfId="176" dataCellStyle="Currency"/>
    <tableColumn id="3" name="Owned Square Feet" dataDxfId="175" totalsRowDxfId="174" dataCellStyle="Comma"/>
    <tableColumn id="4" name="Owned Annual Operating Costs/ Square Feet" dataDxfId="173" totalsRowDxfId="172" dataCellStyle="Currency"/>
    <tableColumn id="5" name="Leased Annual Costs*" dataDxfId="171" totalsRowDxfId="170" dataCellStyle="Currency"/>
    <tableColumn id="6" name="Leased Square Feet" dataDxfId="169" totalsRowDxfId="168" dataCellStyle="Comma"/>
    <tableColumn id="7" name=" Leased Annual Costs/ Square Feet*" dataDxfId="167" totalsRowDxfId="166" dataCellStyle="Currency"/>
  </tableColumns>
  <tableStyleInfo name="TableStyleLight16" showFirstColumn="0" showLastColumn="0" showRowStripes="1" showColumnStripes="0"/>
</table>
</file>

<file path=xl/tables/table10.xml><?xml version="1.0" encoding="utf-8"?>
<table xmlns="http://schemas.openxmlformats.org/spreadsheetml/2006/main" id="3" name="Table3" displayName="Table3" ref="A3:G26" totalsRowShown="0" headerRowDxfId="79" dataDxfId="77" headerRowBorderDxfId="78" tableBorderDxfId="76">
  <tableColumns count="7">
    <tableColumn id="1" name="Real Property Use" dataDxfId="75"/>
    <tableColumn id="2" name="Number of Owned Structures" dataDxfId="74"/>
    <tableColumn id="3" name="Owned Annual Operating Costs" dataDxfId="73"/>
    <tableColumn id="4" name="Number of Leased Structures" dataDxfId="72"/>
    <tableColumn id="5" name="Lease Annual Costs*" dataDxfId="71" dataCellStyle="Comma"/>
    <tableColumn id="6" name="Number of Otherwise Managed Structures**" dataDxfId="70"/>
    <tableColumn id="7" name="Otherwise Managed Annual Operating Costs**" dataDxfId="69"/>
  </tableColumns>
  <tableStyleInfo name="TableStyleLight16" showFirstColumn="0" showLastColumn="0" showRowStripes="1" showColumnStripes="0"/>
</table>
</file>

<file path=xl/tables/table11.xml><?xml version="1.0" encoding="utf-8"?>
<table xmlns="http://schemas.openxmlformats.org/spreadsheetml/2006/main" id="4" name="Table4" displayName="Table4" ref="A3:G24" totalsRowShown="0" headerRowDxfId="68" dataDxfId="66" headerRowBorderDxfId="67" tableBorderDxfId="65">
  <sortState ref="A4:E26">
    <sortCondition ref="A4:A26"/>
  </sortState>
  <tableColumns count="7">
    <tableColumn id="1" name="Department or Agency" dataDxfId="64"/>
    <tableColumn id="2" name="Owned Acres" dataDxfId="63"/>
    <tableColumn id="3" name="Owned Annual Operating Costs" dataDxfId="62"/>
    <tableColumn id="4" name="Leased Acres" dataDxfId="61"/>
    <tableColumn id="5" name="Lease Annual Operating Costs*" dataDxfId="60"/>
    <tableColumn id="6" name="Otherwise Managed Acres**" dataDxfId="59"/>
    <tableColumn id="7" name="Otherwise Managed Annual Costs**" dataDxfId="58"/>
  </tableColumns>
  <tableStyleInfo name="TableStyleLight16" showFirstColumn="0" showLastColumn="0" showRowStripes="1" showColumnStripes="0"/>
</table>
</file>

<file path=xl/tables/table12.xml><?xml version="1.0" encoding="utf-8"?>
<table xmlns="http://schemas.openxmlformats.org/spreadsheetml/2006/main" id="5" name="Table5" displayName="Table5" ref="A3:E56" totalsRowShown="0" headerRowDxfId="57" dataDxfId="55" headerRowBorderDxfId="56" tableBorderDxfId="54">
  <tableColumns count="5">
    <tableColumn id="1" name="State Name" dataDxfId="53"/>
    <tableColumn id="2" name="Owned Acres" dataDxfId="52" dataCellStyle="Comma"/>
    <tableColumn id="3" name="Leased Acres" dataDxfId="51" dataCellStyle="Comma"/>
    <tableColumn id="4" name="Otherwise Managed Acres*" dataDxfId="50" dataCellStyle="Comma"/>
    <tableColumn id="5" name="Total Acres" dataDxfId="49"/>
  </tableColumns>
  <tableStyleInfo name="TableStyleLight16" showFirstColumn="0" showLastColumn="0" showRowStripes="1" showColumnStripes="0"/>
</table>
</file>

<file path=xl/tables/table13.xml><?xml version="1.0" encoding="utf-8"?>
<table xmlns="http://schemas.openxmlformats.org/spreadsheetml/2006/main" id="11" name="Table11" displayName="Table11" ref="B4:F18" headerRowCount="0" totalsRowShown="0" headerRowDxfId="48" dataDxfId="47" tableBorderDxfId="46">
  <tableColumns count="5">
    <tableColumn id="1" name="Column1" dataDxfId="45"/>
    <tableColumn id="2" name="Column2" dataDxfId="44"/>
    <tableColumn id="3" name="Column3" dataDxfId="43"/>
    <tableColumn id="4" name="Column4" dataDxfId="42"/>
    <tableColumn id="5" name="Column5" dataDxfId="41"/>
  </tableColumns>
  <tableStyleInfo name="TableStyleLight16" showFirstColumn="0" showLastColumn="0" showRowStripes="1" showColumnStripes="0"/>
</table>
</file>

<file path=xl/tables/table14.xml><?xml version="1.0" encoding="utf-8"?>
<table xmlns="http://schemas.openxmlformats.org/spreadsheetml/2006/main" id="8" name="Table18" displayName="Table18" ref="A4:E10" totalsRowShown="0" headerRowDxfId="40" dataDxfId="38" headerRowBorderDxfId="39">
  <tableColumns count="5">
    <tableColumn id="1" name="Historical Status" dataDxfId="37"/>
    <tableColumn id="2" name="Building" dataDxfId="36"/>
    <tableColumn id="3" name="Land" dataDxfId="35"/>
    <tableColumn id="4" name="Structure" dataDxfId="34"/>
    <tableColumn id="5" name="Total" dataDxfId="33"/>
  </tableColumns>
  <tableStyleInfo name="TableStyleLight16" showFirstColumn="0" showLastColumn="0" showRowStripes="1" showColumnStripes="0"/>
</table>
</file>

<file path=xl/tables/table15.xml><?xml version="1.0" encoding="utf-8"?>
<table xmlns="http://schemas.openxmlformats.org/spreadsheetml/2006/main" id="14" name="Table19" displayName="Table19" ref="A4:D57" totalsRowShown="0" headerRowDxfId="32" dataDxfId="30" headerRowBorderDxfId="31">
  <tableColumns count="4">
    <tableColumn id="1" name="State" dataDxfId="29"/>
    <tableColumn id="2" name="National Historic Landmark (NHL)" dataDxfId="28"/>
    <tableColumn id="3" name="National Register Listed (NRL)" dataDxfId="27"/>
    <tableColumn id="4" name="Total NHL and NRL Assets" dataDxfId="26" dataCellStyle="Comma"/>
  </tableColumns>
  <tableStyleInfo name="TableStyleLight16" showFirstColumn="0" showLastColumn="0" showRowStripes="1" showColumnStripes="0"/>
</table>
</file>

<file path=xl/tables/table16.xml><?xml version="1.0" encoding="utf-8"?>
<table xmlns="http://schemas.openxmlformats.org/spreadsheetml/2006/main" id="16" name="Table20" displayName="Table20" ref="A4:G25" totalsRowShown="0" headerRowDxfId="25" dataDxfId="23" headerRowBorderDxfId="24" tableBorderDxfId="22">
  <sortState ref="A4:G27">
    <sortCondition ref="A4:A27"/>
  </sortState>
  <tableColumns count="7">
    <tableColumn id="1" name="Department or Agency" dataDxfId="21"/>
    <tableColumn id="2" name="Evaluated, Not Historic" dataDxfId="20"/>
    <tableColumn id="3" name="National Historic Landmark (NHL)" dataDxfId="19"/>
    <tableColumn id="4" name="National Register Eligible (NRE)" dataDxfId="18"/>
    <tableColumn id="5" name="National Register Listed (NRL)" dataDxfId="17"/>
    <tableColumn id="6" name="Non-contributing element of NHL/NRL district" dataDxfId="16"/>
    <tableColumn id="7" name="Not Evaluated" dataDxfId="15"/>
  </tableColumns>
  <tableStyleInfo name="TableStyleLight16" showFirstColumn="0" showLastColumn="0" showRowStripes="1" showColumnStripes="0"/>
</table>
</file>

<file path=xl/tables/table17.xml><?xml version="1.0" encoding="utf-8"?>
<table xmlns="http://schemas.openxmlformats.org/spreadsheetml/2006/main" id="17" name="Table21" displayName="Table21" ref="A4:C24" totalsRowShown="0" headerRowDxfId="14" dataDxfId="12" headerRowBorderDxfId="13" tableBorderDxfId="11">
  <sortState ref="A4:E27">
    <sortCondition ref="A4:A27"/>
  </sortState>
  <tableColumns count="3">
    <tableColumn id="1" name="Department or Agency" dataDxfId="10"/>
    <tableColumn id="6" name="FY 2015" dataDxfId="9"/>
    <tableColumn id="4" name="FY 2016" dataDxfId="8"/>
  </tableColumns>
  <tableStyleInfo name="TableStyleLight16" showFirstColumn="0" showLastColumn="0" showRowStripes="1" showColumnStripes="0"/>
</table>
</file>

<file path=xl/tables/table18.xml><?xml version="1.0" encoding="utf-8"?>
<table xmlns="http://schemas.openxmlformats.org/spreadsheetml/2006/main" id="18" name="Table8" displayName="Table8" ref="A4:D11" totalsRowShown="0" headerRowDxfId="7" dataDxfId="5" headerRowBorderDxfId="6" tableBorderDxfId="4">
  <tableColumns count="4">
    <tableColumn id="1" name="Status" dataDxfId="3"/>
    <tableColumn id="2" name="FY 2014" dataDxfId="2"/>
    <tableColumn id="3" name="FY 2015" dataDxfId="1"/>
    <tableColumn id="4" name="FY 2016" dataDxfId="0"/>
  </tableColumns>
  <tableStyleInfo name="TableStyleLight16" showFirstColumn="0" showLastColumn="0" showRowStripes="1" showColumnStripes="0"/>
</table>
</file>

<file path=xl/tables/table2.xml><?xml version="1.0" encoding="utf-8"?>
<table xmlns="http://schemas.openxmlformats.org/spreadsheetml/2006/main" id="10" name="Table10" displayName="Table10" ref="A3:J29" totalsRowShown="0" headerRowDxfId="165" dataDxfId="163" headerRowBorderDxfId="164" tableBorderDxfId="162">
  <tableColumns count="10">
    <tableColumn id="1" name="Buildings Real Property Use*" dataDxfId="161"/>
    <tableColumn id="2" name="Owned Square Feet" dataDxfId="160"/>
    <tableColumn id="3" name="Owned Annual O&amp;M Cost" dataDxfId="159"/>
    <tableColumn id="4" name="Owned Annual Operating Costs/ Square Feet" dataDxfId="158"/>
    <tableColumn id="5" name="Leased Square Feet" dataDxfId="157"/>
    <tableColumn id="6" name="Leased Annual Costs**" dataDxfId="156"/>
    <tableColumn id="7" name="Leased Annual Costs/ Square Feet**" dataDxfId="155"/>
    <tableColumn id="8" name="Otherwise Managed Square Feet***" dataDxfId="154"/>
    <tableColumn id="9" name="Otherwise Managed Annual Costs***" dataDxfId="153"/>
    <tableColumn id="10" name="Otherwise Managed Annual Costs/ Square Feet***" dataDxfId="152"/>
  </tableColumns>
  <tableStyleInfo name="TableStyleLight16" showFirstColumn="0" showLastColumn="0" showRowStripes="1" showColumnStripes="0"/>
</table>
</file>

<file path=xl/tables/table3.xml><?xml version="1.0" encoding="utf-8"?>
<table xmlns="http://schemas.openxmlformats.org/spreadsheetml/2006/main" id="21" name="Table922" displayName="Table922" ref="A3:G28" totalsRowShown="0" headerRowBorderDxfId="151" tableBorderDxfId="150">
  <tableColumns count="7">
    <tableColumn id="1" name="Buildings Real Property Use**" dataDxfId="149"/>
    <tableColumn id="2" name="FY 2014 SF" dataDxfId="148" dataCellStyle="Comma"/>
    <tableColumn id="3" name="FY 2014 AOC***" dataDxfId="147" dataCellStyle="Currency"/>
    <tableColumn id="4" name="FY 2015 SF" dataDxfId="146" dataCellStyle="Comma"/>
    <tableColumn id="5" name="FY 2015 AOC***" dataDxfId="145" dataCellStyle="Currency"/>
    <tableColumn id="6" name="FY 2016 SF" dataDxfId="144" dataCellStyle="Comma"/>
    <tableColumn id="7" name="FY 2016 AOC***" dataDxfId="143" dataCellStyle="Currency"/>
  </tableColumns>
  <tableStyleInfo name="TableStyleLight16" showFirstColumn="0" showLastColumn="0" showRowStripes="1" showColumnStripes="0"/>
</table>
</file>

<file path=xl/tables/table4.xml><?xml version="1.0" encoding="utf-8"?>
<table xmlns="http://schemas.openxmlformats.org/spreadsheetml/2006/main" id="12" name="Table1113" displayName="Table1113" ref="A4:E27" totalsRowShown="0" headerRowDxfId="142" dataDxfId="140" headerRowBorderDxfId="141" tableBorderDxfId="139">
  <sortState ref="A5:E28">
    <sortCondition ref="A5:A28"/>
  </sortState>
  <tableColumns count="5">
    <tableColumn id="1" name="Department or Agency" dataDxfId="138"/>
    <tableColumn id="2" name="FY 2014" dataDxfId="137"/>
    <tableColumn id="3" name="FY 2015" dataDxfId="136" dataCellStyle="Comma"/>
    <tableColumn id="4" name="FY 2016" dataDxfId="135"/>
    <tableColumn id="5" name="% Change FY 2015 - FY 2016" dataDxfId="134">
      <calculatedColumnFormula>(Table1113[[#This Row],[FY 2016]]-#REF!)/#REF!</calculatedColumnFormula>
    </tableColumn>
  </tableColumns>
  <tableStyleInfo name="TableStyleLight16" showFirstColumn="0" showLastColumn="0" showRowStripes="1" showColumnStripes="0"/>
</table>
</file>

<file path=xl/tables/table5.xml><?xml version="1.0" encoding="utf-8"?>
<table xmlns="http://schemas.openxmlformats.org/spreadsheetml/2006/main" id="7" name="Table128" displayName="Table128" ref="A4:E25" totalsRowShown="0" headerRowDxfId="133" dataDxfId="131" headerRowBorderDxfId="132" tableBorderDxfId="130">
  <sortState ref="A5:E28">
    <sortCondition ref="A5:A28"/>
  </sortState>
  <tableColumns count="5">
    <tableColumn id="1" name="Department or Agency***" dataDxfId="129"/>
    <tableColumn id="2" name="FY 2014" dataDxfId="128"/>
    <tableColumn id="3" name="FY 2015" dataDxfId="127" dataCellStyle="Comma"/>
    <tableColumn id="4" name="FY 2016" dataDxfId="126"/>
    <tableColumn id="5" name="% Change FY 2015 - FY 2016" dataDxfId="125"/>
  </tableColumns>
  <tableStyleInfo name="TableStyleLight16" showFirstColumn="0" showLastColumn="0" showRowStripes="1" showColumnStripes="0"/>
</table>
</file>

<file path=xl/tables/table6.xml><?xml version="1.0" encoding="utf-8"?>
<table xmlns="http://schemas.openxmlformats.org/spreadsheetml/2006/main" id="13" name="Table13" displayName="Table13" ref="A3:M25" totalsRowShown="0" headerRowDxfId="124" dataDxfId="122" headerRowBorderDxfId="123" tableBorderDxfId="121">
  <sortState ref="A4:I27">
    <sortCondition ref="A4:A27"/>
  </sortState>
  <tableColumns count="13">
    <tableColumn id="1" name="Department or Agency" dataDxfId="120"/>
    <tableColumn id="2" name="Number of Owned Buildings" dataDxfId="119"/>
    <tableColumn id="3" name="Owned Square Feet" dataDxfId="118"/>
    <tableColumn id="4" name="Owned Annual O&amp;M Cost" dataDxfId="117"/>
    <tableColumn id="5" name="Owned Annual Operating Costs/ Square Feet" dataDxfId="116">
      <calculatedColumnFormula>D4/C4</calculatedColumnFormula>
    </tableColumn>
    <tableColumn id="6" name="Number of Leased Buildings" dataDxfId="115"/>
    <tableColumn id="7" name="Leased Square Feet" dataDxfId="114"/>
    <tableColumn id="8" name="Leased Annual Costs*" dataDxfId="113"/>
    <tableColumn id="9" name="Leased Annual Costs/ Square Feet*" dataDxfId="112" dataCellStyle="Currency"/>
    <tableColumn id="10" name="Number of Otherwise Managed Buildings**" dataDxfId="111" dataCellStyle="Comma"/>
    <tableColumn id="11" name="Otherwise Managed Square Feet**" dataDxfId="110" dataCellStyle="Comma"/>
    <tableColumn id="12" name="Otherwise Managed Annual O&amp;M Cost**" dataDxfId="109"/>
    <tableColumn id="13" name="Otherwise Managed Annual Operating Costs/ Square Feet**" dataDxfId="108"/>
  </tableColumns>
  <tableStyleInfo name="TableStyleLight16" showFirstColumn="0" showLastColumn="0" showRowStripes="1" showColumnStripes="0"/>
</table>
</file>

<file path=xl/tables/table7.xml><?xml version="1.0" encoding="utf-8"?>
<table xmlns="http://schemas.openxmlformats.org/spreadsheetml/2006/main" id="15" name="Table15" displayName="Table15" ref="A4:D11" totalsRowShown="0" headerRowDxfId="107" dataDxfId="105" headerRowBorderDxfId="106" tableBorderDxfId="104">
  <tableColumns count="4">
    <tableColumn id="1" name="Buildings Real Property Use" dataDxfId="103"/>
    <tableColumn id="2" name="Underutilized" dataDxfId="102" dataCellStyle="Comma"/>
    <tableColumn id="3" name="Unutilized" dataDxfId="101" dataCellStyle="Comma"/>
    <tableColumn id="4" name="Utilized" dataDxfId="100" dataCellStyle="Comma"/>
  </tableColumns>
  <tableStyleInfo name="TableStyleLight16" showFirstColumn="0" showLastColumn="0" showRowStripes="1" showColumnStripes="0"/>
</table>
</file>

<file path=xl/tables/table8.xml><?xml version="1.0" encoding="utf-8"?>
<table xmlns="http://schemas.openxmlformats.org/spreadsheetml/2006/main" id="1" name="Table1" displayName="Table1" ref="A3:E56" totalsRowShown="0" headerRowDxfId="99" dataDxfId="97" headerRowBorderDxfId="98" tableBorderDxfId="96">
  <tableColumns count="5">
    <tableColumn id="1" name="State Name" dataDxfId="95"/>
    <tableColumn id="2" name="Owned SF" dataDxfId="94"/>
    <tableColumn id="3" name="Leased SF" dataDxfId="93" dataCellStyle="Comma"/>
    <tableColumn id="4" name="Otherwise Managed SF*" dataDxfId="92"/>
    <tableColumn id="5" name="Total SF" dataDxfId="91" dataCellStyle="Comma"/>
  </tableColumns>
  <tableStyleInfo name="TableStyleLight16" showFirstColumn="0" showLastColumn="0" showRowStripes="1" showColumnStripes="0"/>
</table>
</file>

<file path=xl/tables/table9.xml><?xml version="1.0" encoding="utf-8"?>
<table xmlns="http://schemas.openxmlformats.org/spreadsheetml/2006/main" id="2" name="Table2" displayName="Table2" ref="A3:G23" totalsRowShown="0" headerRowDxfId="90" dataDxfId="88" headerRowBorderDxfId="89" tableBorderDxfId="87">
  <sortState ref="A5:E27">
    <sortCondition ref="A5:A27"/>
  </sortState>
  <tableColumns count="7">
    <tableColumn id="1" name="Department or Agency" dataDxfId="86"/>
    <tableColumn id="2" name="Number of Owned Structures" dataDxfId="85"/>
    <tableColumn id="3" name="Owned Annual Operating Costs" dataDxfId="84"/>
    <tableColumn id="4" name="Number of Leased Structures" dataDxfId="83"/>
    <tableColumn id="5" name="Lease Annual Costs*" dataDxfId="82" dataCellStyle="Comma"/>
    <tableColumn id="6" name="Number of Otherwise Managed Structures**" dataDxfId="81"/>
    <tableColumn id="7" name="Otherwise Managed Annual Operating Costs**" dataDxfId="8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gpdata@gsa.gov"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workbookViewId="0">
      <selection activeCell="A6" sqref="A6:C6"/>
    </sheetView>
  </sheetViews>
  <sheetFormatPr defaultRowHeight="14.25" x14ac:dyDescent="0.2"/>
  <cols>
    <col min="3" max="3" width="93.625" customWidth="1"/>
  </cols>
  <sheetData>
    <row r="1" spans="1:3" s="63" customFormat="1" ht="14.25" customHeight="1" x14ac:dyDescent="0.45">
      <c r="A1" s="671"/>
      <c r="B1" s="672"/>
      <c r="C1" s="673"/>
    </row>
    <row r="2" spans="1:3" s="63" customFormat="1" ht="14.25" customHeight="1" x14ac:dyDescent="0.45">
      <c r="A2" s="674"/>
      <c r="B2" s="675"/>
      <c r="C2" s="676"/>
    </row>
    <row r="3" spans="1:3" s="63" customFormat="1" ht="14.25" customHeight="1" x14ac:dyDescent="0.45">
      <c r="A3" s="674"/>
      <c r="B3" s="675"/>
      <c r="C3" s="676"/>
    </row>
    <row r="4" spans="1:3" s="63" customFormat="1" ht="14.25" customHeight="1" x14ac:dyDescent="0.45">
      <c r="A4" s="674"/>
      <c r="B4" s="675"/>
      <c r="C4" s="676"/>
    </row>
    <row r="5" spans="1:3" s="63" customFormat="1" ht="14.25" customHeight="1" x14ac:dyDescent="0.45">
      <c r="A5" s="674"/>
      <c r="B5" s="675"/>
      <c r="C5" s="676"/>
    </row>
    <row r="6" spans="1:3" s="63" customFormat="1" ht="14.25" customHeight="1" x14ac:dyDescent="0.45">
      <c r="A6" s="674"/>
      <c r="B6" s="675"/>
      <c r="C6" s="676"/>
    </row>
    <row r="7" spans="1:3" s="63" customFormat="1" ht="14.25" customHeight="1" x14ac:dyDescent="0.45">
      <c r="A7" s="674"/>
      <c r="B7" s="675"/>
      <c r="C7" s="676"/>
    </row>
    <row r="8" spans="1:3" s="63" customFormat="1" ht="14.25" customHeight="1" x14ac:dyDescent="0.45">
      <c r="A8" s="674"/>
      <c r="B8" s="675"/>
      <c r="C8" s="676"/>
    </row>
    <row r="9" spans="1:3" s="63" customFormat="1" ht="14.25" customHeight="1" x14ac:dyDescent="0.45">
      <c r="A9" s="674"/>
      <c r="B9" s="675"/>
      <c r="C9" s="676"/>
    </row>
    <row r="10" spans="1:3" s="63" customFormat="1" ht="14.25" customHeight="1" x14ac:dyDescent="0.45">
      <c r="A10" s="674"/>
      <c r="B10" s="675"/>
      <c r="C10" s="676"/>
    </row>
    <row r="11" spans="1:3" s="63" customFormat="1" ht="14.25" customHeight="1" x14ac:dyDescent="0.45">
      <c r="A11" s="662"/>
      <c r="B11" s="663"/>
      <c r="C11" s="664"/>
    </row>
    <row r="12" spans="1:3" s="63" customFormat="1" ht="14.25" customHeight="1" x14ac:dyDescent="0.45">
      <c r="A12" s="662"/>
      <c r="B12" s="663"/>
      <c r="C12" s="664"/>
    </row>
    <row r="13" spans="1:3" s="63" customFormat="1" ht="14.25" customHeight="1" x14ac:dyDescent="0.45">
      <c r="A13" s="64"/>
      <c r="B13" s="65"/>
      <c r="C13" s="66"/>
    </row>
    <row r="14" spans="1:3" s="63" customFormat="1" ht="14.25" customHeight="1" x14ac:dyDescent="0.45">
      <c r="A14" s="64"/>
      <c r="B14" s="65"/>
      <c r="C14" s="66"/>
    </row>
    <row r="15" spans="1:3" s="67" customFormat="1" ht="40.5" customHeight="1" x14ac:dyDescent="0.5">
      <c r="A15" s="656" t="s">
        <v>180</v>
      </c>
      <c r="B15" s="657"/>
      <c r="C15" s="658"/>
    </row>
    <row r="16" spans="1:3" s="63" customFormat="1" ht="14.25" customHeight="1" x14ac:dyDescent="0.45">
      <c r="A16" s="68"/>
      <c r="B16" s="69"/>
      <c r="C16" s="70"/>
    </row>
    <row r="17" spans="1:3" s="71" customFormat="1" ht="42.75" customHeight="1" x14ac:dyDescent="0.35">
      <c r="A17" s="659"/>
      <c r="B17" s="660"/>
      <c r="C17" s="661"/>
    </row>
    <row r="18" spans="1:3" s="63" customFormat="1" ht="14.25" customHeight="1" x14ac:dyDescent="0.2">
      <c r="A18" s="662"/>
      <c r="B18" s="663"/>
      <c r="C18" s="664"/>
    </row>
    <row r="19" spans="1:3" s="63" customFormat="1" ht="14.25" customHeight="1" x14ac:dyDescent="0.2">
      <c r="A19" s="662"/>
      <c r="B19" s="663"/>
      <c r="C19" s="664"/>
    </row>
    <row r="20" spans="1:3" s="63" customFormat="1" ht="14.25" customHeight="1" x14ac:dyDescent="0.2">
      <c r="A20" s="662"/>
      <c r="B20" s="663"/>
      <c r="C20" s="664"/>
    </row>
    <row r="21" spans="1:3" s="63" customFormat="1" ht="30" customHeight="1" x14ac:dyDescent="0.5">
      <c r="A21" s="665"/>
      <c r="B21" s="666"/>
      <c r="C21" s="667"/>
    </row>
    <row r="22" spans="1:3" s="63" customFormat="1" ht="14.25" customHeight="1" x14ac:dyDescent="0.45">
      <c r="A22" s="72"/>
      <c r="B22" s="73"/>
      <c r="C22" s="74"/>
    </row>
    <row r="23" spans="1:3" s="63" customFormat="1" ht="14.25" customHeight="1" x14ac:dyDescent="0.45">
      <c r="A23" s="72"/>
      <c r="B23" s="73"/>
      <c r="C23" s="74"/>
    </row>
    <row r="24" spans="1:3" s="63" customFormat="1" ht="14.25" customHeight="1" x14ac:dyDescent="0.45">
      <c r="A24" s="72"/>
      <c r="B24" s="73"/>
      <c r="C24" s="74"/>
    </row>
    <row r="25" spans="1:3" s="63" customFormat="1" ht="23.25" customHeight="1" x14ac:dyDescent="0.5">
      <c r="A25" s="668"/>
      <c r="B25" s="669"/>
      <c r="C25" s="670"/>
    </row>
    <row r="26" spans="1:3" s="63" customFormat="1" ht="14.25" customHeight="1" x14ac:dyDescent="0.45">
      <c r="A26" s="72"/>
      <c r="B26" s="73"/>
      <c r="C26" s="74"/>
    </row>
    <row r="27" spans="1:3" s="63" customFormat="1" ht="14.25" customHeight="1" x14ac:dyDescent="0.45">
      <c r="A27" s="72"/>
      <c r="B27" s="73"/>
      <c r="C27" s="74"/>
    </row>
    <row r="28" spans="1:3" s="63" customFormat="1" ht="14.25" customHeight="1" x14ac:dyDescent="0.45">
      <c r="A28" s="72"/>
      <c r="B28" s="73"/>
      <c r="C28" s="74"/>
    </row>
    <row r="29" spans="1:3" s="63" customFormat="1" ht="32.25" customHeight="1" thickBot="1" x14ac:dyDescent="0.5">
      <c r="A29" s="75"/>
      <c r="B29" s="76"/>
      <c r="C29" s="77"/>
    </row>
  </sheetData>
  <mergeCells count="17">
    <mergeCell ref="A12:C12"/>
    <mergeCell ref="A1:C1"/>
    <mergeCell ref="A2:C2"/>
    <mergeCell ref="A3:C3"/>
    <mergeCell ref="A4:C4"/>
    <mergeCell ref="A5:C5"/>
    <mergeCell ref="A6:C6"/>
    <mergeCell ref="A7:C7"/>
    <mergeCell ref="A8:C8"/>
    <mergeCell ref="A9:C9"/>
    <mergeCell ref="A10:C10"/>
    <mergeCell ref="A11:C11"/>
    <mergeCell ref="A15:C15"/>
    <mergeCell ref="A17:C17"/>
    <mergeCell ref="A18:C20"/>
    <mergeCell ref="A21:C21"/>
    <mergeCell ref="A25:C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A2" sqref="A2"/>
    </sheetView>
  </sheetViews>
  <sheetFormatPr defaultColWidth="9" defaultRowHeight="12.75" x14ac:dyDescent="0.2"/>
  <cols>
    <col min="1" max="1" width="41.375" style="5" customWidth="1"/>
    <col min="2" max="2" width="13.5" style="5" customWidth="1"/>
    <col min="3" max="3" width="13.375" style="5" bestFit="1" customWidth="1"/>
    <col min="4" max="4" width="16.25" style="5" customWidth="1"/>
    <col min="5" max="5" width="15.375" style="40" customWidth="1"/>
    <col min="6" max="6" width="12.75" style="8" customWidth="1"/>
    <col min="7" max="7" width="11.5" style="8" customWidth="1"/>
    <col min="8" max="8" width="14.875" style="30" customWidth="1"/>
    <col min="9" max="9" width="15.625" style="40" customWidth="1"/>
    <col min="10" max="12" width="13.25" style="5" customWidth="1"/>
    <col min="13" max="13" width="14.875" style="5" customWidth="1"/>
    <col min="14" max="16384" width="9" style="5"/>
  </cols>
  <sheetData>
    <row r="1" spans="1:13" s="83" customFormat="1" ht="18.75" x14ac:dyDescent="0.3">
      <c r="A1" s="158" t="s">
        <v>204</v>
      </c>
      <c r="E1" s="159"/>
      <c r="F1" s="160"/>
      <c r="G1" s="160"/>
      <c r="H1" s="98"/>
      <c r="I1" s="159"/>
    </row>
    <row r="2" spans="1:13" s="101" customFormat="1" ht="15" x14ac:dyDescent="0.25">
      <c r="A2" s="161"/>
      <c r="B2" s="162"/>
      <c r="C2" s="162"/>
      <c r="D2" s="163"/>
      <c r="E2" s="164"/>
      <c r="F2" s="165"/>
      <c r="G2" s="165"/>
      <c r="H2" s="166"/>
      <c r="I2" s="164"/>
    </row>
    <row r="3" spans="1:13" s="101" customFormat="1" ht="60.75" thickBot="1" x14ac:dyDescent="0.3">
      <c r="A3" s="372" t="s">
        <v>368</v>
      </c>
      <c r="B3" s="373" t="s">
        <v>311</v>
      </c>
      <c r="C3" s="167" t="s">
        <v>295</v>
      </c>
      <c r="D3" s="168" t="s">
        <v>297</v>
      </c>
      <c r="E3" s="374" t="s">
        <v>296</v>
      </c>
      <c r="F3" s="325" t="s">
        <v>171</v>
      </c>
      <c r="G3" s="169" t="s">
        <v>32</v>
      </c>
      <c r="H3" s="168" t="s">
        <v>307</v>
      </c>
      <c r="I3" s="374" t="s">
        <v>308</v>
      </c>
      <c r="J3" s="490" t="s">
        <v>309</v>
      </c>
      <c r="K3" s="491" t="s">
        <v>298</v>
      </c>
      <c r="L3" s="451" t="s">
        <v>345</v>
      </c>
      <c r="M3" s="491" t="s">
        <v>310</v>
      </c>
    </row>
    <row r="4" spans="1:13" s="118" customFormat="1" ht="15" x14ac:dyDescent="0.25">
      <c r="A4" s="157" t="s">
        <v>103</v>
      </c>
      <c r="B4" s="254">
        <v>30971</v>
      </c>
      <c r="C4" s="255">
        <v>443827998</v>
      </c>
      <c r="D4" s="318">
        <v>1448744148.1760001</v>
      </c>
      <c r="E4" s="326">
        <v>3.2642017959759202</v>
      </c>
      <c r="F4" s="255">
        <v>146</v>
      </c>
      <c r="G4" s="114">
        <v>5613563</v>
      </c>
      <c r="H4" s="328">
        <v>2383880.8020000001</v>
      </c>
      <c r="I4" s="327">
        <v>0.42466447815763397</v>
      </c>
      <c r="J4" s="461">
        <v>45</v>
      </c>
      <c r="K4" s="461">
        <v>654172</v>
      </c>
      <c r="L4" s="462">
        <v>1669377.963</v>
      </c>
      <c r="M4" s="460">
        <v>2.5518945521972798</v>
      </c>
    </row>
    <row r="5" spans="1:13" s="118" customFormat="1" ht="15" x14ac:dyDescent="0.25">
      <c r="A5" s="157" t="s">
        <v>104</v>
      </c>
      <c r="B5" s="256">
        <v>53701</v>
      </c>
      <c r="C5" s="183">
        <v>582223202.34199905</v>
      </c>
      <c r="D5" s="319">
        <v>1986975996.0580001</v>
      </c>
      <c r="E5" s="327">
        <v>3.4127392863516399</v>
      </c>
      <c r="F5" s="183">
        <v>4139</v>
      </c>
      <c r="G5" s="114">
        <v>16588691.23</v>
      </c>
      <c r="H5" s="328">
        <v>187359531.12900001</v>
      </c>
      <c r="I5" s="327">
        <v>11.2944130752261</v>
      </c>
      <c r="J5" s="461">
        <v>14409</v>
      </c>
      <c r="K5" s="461">
        <v>117697599.153</v>
      </c>
      <c r="L5" s="462">
        <v>501569715.66900003</v>
      </c>
      <c r="M5" s="460">
        <v>4.2615118683686104</v>
      </c>
    </row>
    <row r="6" spans="1:13" s="118" customFormat="1" ht="15" x14ac:dyDescent="0.25">
      <c r="A6" s="157" t="s">
        <v>40</v>
      </c>
      <c r="B6" s="256">
        <v>952</v>
      </c>
      <c r="C6" s="183">
        <v>10549462.65</v>
      </c>
      <c r="D6" s="319">
        <v>35096852.799999997</v>
      </c>
      <c r="E6" s="327">
        <v>3.3268853556251998</v>
      </c>
      <c r="F6" s="183">
        <v>145</v>
      </c>
      <c r="G6" s="114">
        <v>373585.59</v>
      </c>
      <c r="H6" s="328">
        <v>6745923.7800000003</v>
      </c>
      <c r="I6" s="327">
        <v>18.057237646666199</v>
      </c>
      <c r="J6" s="461"/>
      <c r="K6" s="461"/>
      <c r="L6" s="462"/>
      <c r="M6" s="460"/>
    </row>
    <row r="7" spans="1:13" s="118" customFormat="1" ht="15" x14ac:dyDescent="0.25">
      <c r="A7" s="157" t="s">
        <v>41</v>
      </c>
      <c r="B7" s="256">
        <v>101</v>
      </c>
      <c r="C7" s="183">
        <v>7471196</v>
      </c>
      <c r="D7" s="319">
        <v>57071800.017999999</v>
      </c>
      <c r="E7" s="327">
        <v>7.6389108273963098</v>
      </c>
      <c r="F7" s="183">
        <v>10</v>
      </c>
      <c r="G7" s="114">
        <v>134038</v>
      </c>
      <c r="H7" s="329">
        <v>3927008.76</v>
      </c>
      <c r="I7" s="327">
        <v>29.297727211686201</v>
      </c>
      <c r="J7" s="461"/>
      <c r="K7" s="461"/>
      <c r="L7" s="462"/>
      <c r="M7" s="460"/>
    </row>
    <row r="8" spans="1:13" s="118" customFormat="1" ht="15" x14ac:dyDescent="0.25">
      <c r="A8" s="157" t="s">
        <v>87</v>
      </c>
      <c r="B8" s="256">
        <v>20643</v>
      </c>
      <c r="C8" s="183">
        <v>40602326</v>
      </c>
      <c r="D8" s="319">
        <v>338146165.43999898</v>
      </c>
      <c r="E8" s="327">
        <v>8.3282461561438303</v>
      </c>
      <c r="F8" s="183">
        <v>3143</v>
      </c>
      <c r="G8" s="114">
        <v>14934843</v>
      </c>
      <c r="H8" s="328">
        <v>244118344.90000001</v>
      </c>
      <c r="I8" s="327">
        <v>16.345558162211699</v>
      </c>
      <c r="J8" s="461">
        <v>123</v>
      </c>
      <c r="K8" s="461">
        <v>496786</v>
      </c>
      <c r="L8" s="462">
        <v>934318.91</v>
      </c>
      <c r="M8" s="460">
        <v>1.8807271340174601</v>
      </c>
    </row>
    <row r="9" spans="1:13" s="118" customFormat="1" ht="15" x14ac:dyDescent="0.25">
      <c r="A9" s="157" t="s">
        <v>90</v>
      </c>
      <c r="B9" s="256">
        <v>513</v>
      </c>
      <c r="C9" s="183">
        <v>7877093</v>
      </c>
      <c r="D9" s="319">
        <v>66026212</v>
      </c>
      <c r="E9" s="327">
        <v>8.3820531254359896</v>
      </c>
      <c r="F9" s="183">
        <v>97</v>
      </c>
      <c r="G9" s="114">
        <v>967641</v>
      </c>
      <c r="H9" s="328">
        <v>29479468.859999999</v>
      </c>
      <c r="I9" s="327">
        <v>30.465295352305201</v>
      </c>
      <c r="J9" s="461"/>
      <c r="K9" s="461"/>
      <c r="L9" s="462"/>
      <c r="M9" s="460"/>
    </row>
    <row r="10" spans="1:13" s="118" customFormat="1" ht="15" x14ac:dyDescent="0.25">
      <c r="A10" s="157" t="s">
        <v>91</v>
      </c>
      <c r="B10" s="256">
        <v>11293</v>
      </c>
      <c r="C10" s="183">
        <v>115580732</v>
      </c>
      <c r="D10" s="319">
        <v>1902674516</v>
      </c>
      <c r="E10" s="327">
        <v>16.461865944922401</v>
      </c>
      <c r="F10" s="183">
        <v>56</v>
      </c>
      <c r="G10" s="114">
        <v>596459</v>
      </c>
      <c r="H10" s="328">
        <v>10669308</v>
      </c>
      <c r="I10" s="327">
        <v>17.8877475233</v>
      </c>
      <c r="J10" s="461"/>
      <c r="K10" s="461"/>
      <c r="L10" s="462"/>
      <c r="M10" s="460"/>
    </row>
    <row r="11" spans="1:13" s="118" customFormat="1" ht="15" x14ac:dyDescent="0.25">
      <c r="A11" s="157" t="s">
        <v>92</v>
      </c>
      <c r="B11" s="256">
        <v>2611</v>
      </c>
      <c r="C11" s="183">
        <v>32244732.420000002</v>
      </c>
      <c r="D11" s="319">
        <v>392235076.33999997</v>
      </c>
      <c r="E11" s="327">
        <v>12.164314816788901</v>
      </c>
      <c r="F11" s="183">
        <v>75</v>
      </c>
      <c r="G11" s="114">
        <v>3234501.92</v>
      </c>
      <c r="H11" s="328">
        <v>112107225.8</v>
      </c>
      <c r="I11" s="327">
        <v>34.659811177357398</v>
      </c>
      <c r="J11" s="461"/>
      <c r="K11" s="461"/>
      <c r="L11" s="462"/>
      <c r="M11" s="460"/>
    </row>
    <row r="12" spans="1:13" s="118" customFormat="1" ht="15" x14ac:dyDescent="0.25">
      <c r="A12" s="157" t="s">
        <v>93</v>
      </c>
      <c r="B12" s="256">
        <v>8651</v>
      </c>
      <c r="C12" s="183">
        <v>44103275.170000002</v>
      </c>
      <c r="D12" s="319">
        <v>461478647.390001</v>
      </c>
      <c r="E12" s="327">
        <v>10.463591323120401</v>
      </c>
      <c r="F12" s="183">
        <v>1205</v>
      </c>
      <c r="G12" s="114">
        <v>9617471.3839999996</v>
      </c>
      <c r="H12" s="328">
        <v>126636432.93000001</v>
      </c>
      <c r="I12" s="327">
        <v>13.1673313986333</v>
      </c>
      <c r="J12" s="461">
        <v>1</v>
      </c>
      <c r="K12" s="461">
        <v>24</v>
      </c>
      <c r="L12" s="462">
        <v>11820</v>
      </c>
      <c r="M12" s="460">
        <v>492.5</v>
      </c>
    </row>
    <row r="13" spans="1:13" s="118" customFormat="1" ht="15" x14ac:dyDescent="0.25">
      <c r="A13" s="157" t="s">
        <v>95</v>
      </c>
      <c r="B13" s="256">
        <v>3902</v>
      </c>
      <c r="C13" s="183">
        <v>71862385</v>
      </c>
      <c r="D13" s="319">
        <v>634523279.20000005</v>
      </c>
      <c r="E13" s="327">
        <v>8.8296996989454204</v>
      </c>
      <c r="F13" s="183">
        <v>33</v>
      </c>
      <c r="G13" s="114">
        <v>648723</v>
      </c>
      <c r="H13" s="328">
        <v>9408608.9299999997</v>
      </c>
      <c r="I13" s="327">
        <v>14.503276329034099</v>
      </c>
      <c r="J13" s="461">
        <v>2</v>
      </c>
      <c r="K13" s="461">
        <v>7500</v>
      </c>
      <c r="L13" s="462">
        <v>25585.42</v>
      </c>
      <c r="M13" s="460">
        <v>3.4113893333333301</v>
      </c>
    </row>
    <row r="14" spans="1:13" s="118" customFormat="1" ht="12.75" customHeight="1" x14ac:dyDescent="0.25">
      <c r="A14" s="157" t="s">
        <v>96</v>
      </c>
      <c r="B14" s="256">
        <v>2135</v>
      </c>
      <c r="C14" s="183">
        <v>22538501</v>
      </c>
      <c r="D14" s="319">
        <v>104996946.88</v>
      </c>
      <c r="E14" s="327">
        <v>4.6585594525563101</v>
      </c>
      <c r="F14" s="183">
        <v>253</v>
      </c>
      <c r="G14" s="114">
        <v>2980818</v>
      </c>
      <c r="H14" s="328">
        <v>32149870.721000001</v>
      </c>
      <c r="I14" s="327">
        <v>10.7855866144796</v>
      </c>
      <c r="J14" s="461"/>
      <c r="K14" s="461"/>
      <c r="L14" s="462"/>
      <c r="M14" s="460"/>
    </row>
    <row r="15" spans="1:13" s="118" customFormat="1" ht="15" x14ac:dyDescent="0.25">
      <c r="A15" s="157" t="s">
        <v>98</v>
      </c>
      <c r="B15" s="256">
        <v>143</v>
      </c>
      <c r="C15" s="183">
        <v>1729983.3330000001</v>
      </c>
      <c r="D15" s="319">
        <v>14587917.918</v>
      </c>
      <c r="E15" s="327">
        <v>8.4324037346087</v>
      </c>
      <c r="F15" s="183">
        <v>2</v>
      </c>
      <c r="G15" s="114">
        <v>116904.03200000001</v>
      </c>
      <c r="H15" s="328">
        <v>2915700</v>
      </c>
      <c r="I15" s="327">
        <v>24.940970385007802</v>
      </c>
      <c r="J15" s="461"/>
      <c r="K15" s="461"/>
      <c r="L15" s="462"/>
      <c r="M15" s="460"/>
    </row>
    <row r="16" spans="1:13" s="118" customFormat="1" ht="15" x14ac:dyDescent="0.25">
      <c r="A16" s="157" t="s">
        <v>94</v>
      </c>
      <c r="B16" s="256">
        <v>42048</v>
      </c>
      <c r="C16" s="183">
        <v>98980160.969999999</v>
      </c>
      <c r="D16" s="319">
        <v>422190831.75599998</v>
      </c>
      <c r="E16" s="327">
        <v>4.2654086194501399</v>
      </c>
      <c r="F16" s="183">
        <v>294</v>
      </c>
      <c r="G16" s="114">
        <v>3056181</v>
      </c>
      <c r="H16" s="328">
        <v>52235346.118000001</v>
      </c>
      <c r="I16" s="327">
        <v>17.091705667301799</v>
      </c>
      <c r="J16" s="461">
        <v>415</v>
      </c>
      <c r="K16" s="461">
        <v>1595831.17</v>
      </c>
      <c r="L16" s="462">
        <v>5999640.9299999997</v>
      </c>
      <c r="M16" s="460">
        <v>3.7595712145414502</v>
      </c>
    </row>
    <row r="17" spans="1:13" s="118" customFormat="1" ht="15" x14ac:dyDescent="0.25">
      <c r="A17" s="157" t="s">
        <v>100</v>
      </c>
      <c r="B17" s="256">
        <v>11</v>
      </c>
      <c r="C17" s="183">
        <v>4124080</v>
      </c>
      <c r="D17" s="319">
        <v>84096046.400000006</v>
      </c>
      <c r="E17" s="327">
        <v>20.391468254738001</v>
      </c>
      <c r="F17" s="183">
        <v>88</v>
      </c>
      <c r="G17" s="114">
        <v>2178431</v>
      </c>
      <c r="H17" s="328">
        <v>86671117.713</v>
      </c>
      <c r="I17" s="327">
        <v>39.786028436521498</v>
      </c>
      <c r="J17" s="461"/>
      <c r="K17" s="461"/>
      <c r="L17" s="462"/>
      <c r="M17" s="460"/>
    </row>
    <row r="18" spans="1:13" s="118" customFormat="1" ht="15" x14ac:dyDescent="0.25">
      <c r="A18" s="157" t="s">
        <v>99</v>
      </c>
      <c r="B18" s="256">
        <v>9787</v>
      </c>
      <c r="C18" s="183">
        <v>19418457.25</v>
      </c>
      <c r="D18" s="319">
        <v>197658160.02000099</v>
      </c>
      <c r="E18" s="327">
        <v>10.1788807151506</v>
      </c>
      <c r="F18" s="183">
        <v>1000</v>
      </c>
      <c r="G18" s="114">
        <v>5981044</v>
      </c>
      <c r="H18" s="328">
        <v>118348874.41</v>
      </c>
      <c r="I18" s="327">
        <v>19.7873271639533</v>
      </c>
      <c r="J18" s="461">
        <v>2</v>
      </c>
      <c r="K18" s="461">
        <v>92</v>
      </c>
      <c r="L18" s="462">
        <v>0</v>
      </c>
      <c r="M18" s="460">
        <v>0</v>
      </c>
    </row>
    <row r="19" spans="1:13" s="118" customFormat="1" ht="15" x14ac:dyDescent="0.25">
      <c r="A19" s="157" t="s">
        <v>101</v>
      </c>
      <c r="B19" s="256">
        <v>6290</v>
      </c>
      <c r="C19" s="183">
        <v>155080861</v>
      </c>
      <c r="D19" s="319">
        <v>796578334.08000004</v>
      </c>
      <c r="E19" s="327">
        <v>5.1365354109041199</v>
      </c>
      <c r="F19" s="183">
        <v>1639</v>
      </c>
      <c r="G19" s="114">
        <v>18520608</v>
      </c>
      <c r="H19" s="328">
        <v>464809155.25</v>
      </c>
      <c r="I19" s="327">
        <v>25.096862654292998</v>
      </c>
      <c r="J19" s="461"/>
      <c r="K19" s="461"/>
      <c r="L19" s="462"/>
      <c r="M19" s="460"/>
    </row>
    <row r="20" spans="1:13" s="118" customFormat="1" ht="15" x14ac:dyDescent="0.25">
      <c r="A20" s="157" t="s">
        <v>35</v>
      </c>
      <c r="B20" s="256">
        <v>166</v>
      </c>
      <c r="C20" s="183">
        <v>3349481</v>
      </c>
      <c r="D20" s="319">
        <v>25576549.300000001</v>
      </c>
      <c r="E20" s="327">
        <v>7.6359738419176004</v>
      </c>
      <c r="F20" s="411"/>
      <c r="G20" s="411"/>
      <c r="H20" s="411"/>
      <c r="I20" s="414"/>
      <c r="J20" s="461"/>
      <c r="K20" s="461"/>
      <c r="L20" s="462"/>
      <c r="M20" s="460"/>
    </row>
    <row r="21" spans="1:13" s="118" customFormat="1" ht="15" x14ac:dyDescent="0.25">
      <c r="A21" s="157" t="s">
        <v>36</v>
      </c>
      <c r="B21" s="256">
        <v>1584</v>
      </c>
      <c r="C21" s="183">
        <v>230138603.99000001</v>
      </c>
      <c r="D21" s="319">
        <v>1112038799.79</v>
      </c>
      <c r="E21" s="327">
        <v>4.8320393906548702</v>
      </c>
      <c r="F21" s="183">
        <v>6840</v>
      </c>
      <c r="G21" s="114">
        <v>190624499.47999999</v>
      </c>
      <c r="H21" s="328">
        <v>5766588298</v>
      </c>
      <c r="I21" s="327">
        <v>30.2510344353981</v>
      </c>
      <c r="J21" s="461"/>
      <c r="K21" s="461"/>
      <c r="L21" s="462"/>
      <c r="M21" s="460"/>
    </row>
    <row r="22" spans="1:13" s="118" customFormat="1" ht="15" x14ac:dyDescent="0.25">
      <c r="A22" s="157" t="s">
        <v>37</v>
      </c>
      <c r="B22" s="256">
        <v>2623</v>
      </c>
      <c r="C22" s="183">
        <v>45275029</v>
      </c>
      <c r="D22" s="319">
        <v>379038447</v>
      </c>
      <c r="E22" s="327">
        <v>8.3719095353864894</v>
      </c>
      <c r="F22" s="183">
        <v>19</v>
      </c>
      <c r="G22" s="114">
        <v>1083694</v>
      </c>
      <c r="H22" s="328">
        <v>7910383.2400000002</v>
      </c>
      <c r="I22" s="327">
        <v>7.29946206216884</v>
      </c>
      <c r="J22" s="461">
        <v>1</v>
      </c>
      <c r="K22" s="461">
        <v>13185</v>
      </c>
      <c r="L22" s="462">
        <v>0</v>
      </c>
      <c r="M22" s="460">
        <v>0</v>
      </c>
    </row>
    <row r="23" spans="1:13" s="118" customFormat="1" ht="15" x14ac:dyDescent="0.25">
      <c r="A23" s="157" t="s">
        <v>105</v>
      </c>
      <c r="B23" s="256">
        <v>34294</v>
      </c>
      <c r="C23" s="183">
        <v>431152160.93000001</v>
      </c>
      <c r="D23" s="319">
        <v>1048164496.228</v>
      </c>
      <c r="E23" s="327">
        <v>2.4310779145049399</v>
      </c>
      <c r="F23" s="183">
        <v>219</v>
      </c>
      <c r="G23" s="114">
        <v>2848005</v>
      </c>
      <c r="H23" s="328">
        <v>19631616.66</v>
      </c>
      <c r="I23" s="327">
        <v>6.8931117255763201</v>
      </c>
      <c r="J23" s="461">
        <v>306</v>
      </c>
      <c r="K23" s="461">
        <v>1670173.87</v>
      </c>
      <c r="L23" s="462">
        <v>4159176.1239999998</v>
      </c>
      <c r="M23" s="460">
        <v>2.4902653542292601</v>
      </c>
    </row>
    <row r="24" spans="1:13" s="118" customFormat="1" ht="15.75" thickBot="1" x14ac:dyDescent="0.3">
      <c r="A24" s="370" t="s">
        <v>102</v>
      </c>
      <c r="B24" s="411"/>
      <c r="C24" s="411"/>
      <c r="D24" s="411"/>
      <c r="E24" s="411"/>
      <c r="F24" s="371">
        <v>1</v>
      </c>
      <c r="G24" s="114">
        <v>3552.8440000000001</v>
      </c>
      <c r="H24" s="329">
        <v>64148.04</v>
      </c>
      <c r="I24" s="327">
        <v>18.055405753813002</v>
      </c>
      <c r="J24" s="486"/>
      <c r="K24" s="487"/>
      <c r="L24" s="488"/>
      <c r="M24" s="489"/>
    </row>
    <row r="25" spans="1:13" s="118" customFormat="1" ht="15.75" thickBot="1" x14ac:dyDescent="0.3">
      <c r="A25" s="170" t="s">
        <v>1</v>
      </c>
      <c r="B25" s="258">
        <f>SUM(B4:B24)</f>
        <v>232419</v>
      </c>
      <c r="C25" s="259">
        <f>SUM(C4:C24)</f>
        <v>2368129721.0549994</v>
      </c>
      <c r="D25" s="260">
        <f>SUM(D4:D24)</f>
        <v>11507899222.794003</v>
      </c>
      <c r="E25" s="358">
        <f>Table13[[#This Row],[Owned Annual O&amp;M Cost]]/Table13[[#This Row],[Owned Square Feet]]</f>
        <v>4.8594885324386894</v>
      </c>
      <c r="F25" s="258">
        <f>SUM(F4:F24)</f>
        <v>19404</v>
      </c>
      <c r="G25" s="171">
        <f>SUM(G4:G24)</f>
        <v>280103254.47999996</v>
      </c>
      <c r="H25" s="172">
        <f>SUM(H4:H24)</f>
        <v>7284160244.0429993</v>
      </c>
      <c r="I25" s="485">
        <v>26.005268203703199</v>
      </c>
      <c r="J25" s="258">
        <f>SUM(J4:J24)</f>
        <v>15304</v>
      </c>
      <c r="K25" s="171">
        <f>SUM(K4:K24)</f>
        <v>122135363.193</v>
      </c>
      <c r="L25" s="172">
        <f>SUM(L4:L24)</f>
        <v>514369635.01600009</v>
      </c>
      <c r="M25" s="485">
        <f>Table13[[#This Row],[Otherwise Managed Annual O&amp;M Cost**]]/Table13[[#This Row],[Otherwise Managed Square Feet**]]</f>
        <v>4.2114717766318508</v>
      </c>
    </row>
    <row r="26" spans="1:13" s="101" customFormat="1" ht="15" x14ac:dyDescent="0.25">
      <c r="E26" s="173"/>
      <c r="F26" s="174"/>
      <c r="G26" s="174"/>
      <c r="H26" s="141"/>
      <c r="I26" s="173"/>
    </row>
    <row r="27" spans="1:13" s="101" customFormat="1" ht="15" x14ac:dyDescent="0.25">
      <c r="A27" s="111" t="s">
        <v>160</v>
      </c>
      <c r="E27" s="173"/>
      <c r="F27" s="174"/>
      <c r="G27" s="174"/>
      <c r="H27" s="141"/>
      <c r="I27" s="173"/>
    </row>
    <row r="28" spans="1:13" s="101" customFormat="1" ht="15" x14ac:dyDescent="0.25">
      <c r="A28" s="101" t="s">
        <v>165</v>
      </c>
      <c r="E28" s="173"/>
      <c r="F28" s="174"/>
      <c r="G28" s="175"/>
      <c r="H28" s="176"/>
      <c r="I28" s="173"/>
    </row>
    <row r="29" spans="1:13" s="101" customFormat="1" ht="15" x14ac:dyDescent="0.25">
      <c r="A29" s="239" t="s">
        <v>299</v>
      </c>
      <c r="B29" s="128"/>
      <c r="C29" s="129"/>
      <c r="D29" s="130"/>
      <c r="E29" s="128"/>
      <c r="F29" s="129"/>
      <c r="G29" s="177"/>
      <c r="H29" s="176"/>
      <c r="I29" s="173"/>
    </row>
    <row r="30" spans="1:13" s="101" customFormat="1" ht="15" x14ac:dyDescent="0.25">
      <c r="A30" s="111" t="s">
        <v>166</v>
      </c>
      <c r="B30" s="113"/>
      <c r="E30" s="173"/>
      <c r="F30" s="174"/>
      <c r="G30" s="177"/>
      <c r="H30" s="178"/>
      <c r="I30" s="173"/>
    </row>
    <row r="31" spans="1:13" s="1" customFormat="1" ht="97.5" customHeight="1" x14ac:dyDescent="0.25">
      <c r="A31" s="698" t="s">
        <v>369</v>
      </c>
      <c r="B31" s="698"/>
      <c r="C31" s="698"/>
      <c r="D31" s="698"/>
      <c r="E31" s="698"/>
      <c r="F31" s="297"/>
    </row>
    <row r="32" spans="1:13" s="101" customFormat="1" ht="17.25" customHeight="1" x14ac:dyDescent="0.25">
      <c r="A32" s="699" t="s">
        <v>339</v>
      </c>
      <c r="B32" s="699"/>
      <c r="C32" s="699"/>
      <c r="D32" s="699"/>
      <c r="E32" s="699"/>
      <c r="F32" s="699"/>
      <c r="G32" s="699"/>
      <c r="H32" s="178"/>
      <c r="I32" s="173"/>
    </row>
    <row r="33" spans="1:8" s="101" customFormat="1" ht="18" customHeight="1" x14ac:dyDescent="0.25">
      <c r="A33" s="699"/>
      <c r="B33" s="699"/>
      <c r="C33" s="699"/>
      <c r="D33" s="699"/>
      <c r="E33" s="699"/>
      <c r="F33" s="699"/>
      <c r="G33" s="699"/>
      <c r="H33" s="178"/>
    </row>
    <row r="34" spans="1:8" s="101" customFormat="1" ht="15" x14ac:dyDescent="0.25">
      <c r="A34" s="581"/>
      <c r="B34" s="581"/>
      <c r="C34" s="581"/>
      <c r="D34" s="581"/>
      <c r="E34" s="581"/>
      <c r="F34" s="581"/>
      <c r="G34" s="581"/>
      <c r="H34" s="178"/>
    </row>
    <row r="35" spans="1:8" s="1" customFormat="1" ht="14.25" x14ac:dyDescent="0.2">
      <c r="A35" s="293"/>
      <c r="B35" s="296"/>
      <c r="E35" s="298"/>
      <c r="F35" s="299"/>
      <c r="G35" s="300"/>
      <c r="H35" s="301"/>
    </row>
    <row r="36" spans="1:8" s="1" customFormat="1" ht="14.25" x14ac:dyDescent="0.2">
      <c r="A36" s="293"/>
      <c r="B36" s="296"/>
      <c r="E36" s="298"/>
      <c r="F36" s="299"/>
      <c r="G36" s="300"/>
      <c r="H36" s="301"/>
    </row>
    <row r="37" spans="1:8" s="1" customFormat="1" ht="14.25" x14ac:dyDescent="0.2">
      <c r="A37" s="293"/>
      <c r="B37" s="296"/>
      <c r="E37" s="298"/>
      <c r="F37" s="299"/>
      <c r="G37" s="300"/>
      <c r="H37" s="301"/>
    </row>
    <row r="38" spans="1:8" s="1" customFormat="1" ht="14.25" x14ac:dyDescent="0.2">
      <c r="A38" s="293"/>
      <c r="B38" s="296"/>
      <c r="E38" s="298"/>
      <c r="F38" s="299"/>
      <c r="G38" s="300"/>
      <c r="H38" s="301"/>
    </row>
    <row r="39" spans="1:8" s="1" customFormat="1" ht="14.25" x14ac:dyDescent="0.2">
      <c r="A39" s="293"/>
      <c r="B39" s="296"/>
      <c r="E39" s="298"/>
      <c r="F39" s="299"/>
      <c r="G39" s="300"/>
      <c r="H39" s="301"/>
    </row>
    <row r="40" spans="1:8" s="1" customFormat="1" ht="14.25" x14ac:dyDescent="0.2">
      <c r="A40" s="293"/>
      <c r="B40" s="296"/>
      <c r="E40" s="298"/>
      <c r="F40" s="299"/>
      <c r="G40" s="300"/>
      <c r="H40" s="301"/>
    </row>
    <row r="41" spans="1:8" s="1" customFormat="1" ht="14.25" x14ac:dyDescent="0.2">
      <c r="A41" s="293"/>
      <c r="B41" s="296"/>
      <c r="E41" s="298"/>
      <c r="F41" s="299"/>
      <c r="G41" s="300"/>
      <c r="H41" s="301"/>
    </row>
    <row r="42" spans="1:8" s="1" customFormat="1" ht="14.25" x14ac:dyDescent="0.2">
      <c r="A42" s="293"/>
      <c r="B42" s="296"/>
      <c r="E42" s="298"/>
      <c r="F42" s="299"/>
      <c r="G42" s="300"/>
      <c r="H42" s="301"/>
    </row>
    <row r="43" spans="1:8" s="1" customFormat="1" ht="14.25" x14ac:dyDescent="0.2">
      <c r="A43" s="293"/>
      <c r="B43" s="296"/>
      <c r="E43" s="298"/>
      <c r="F43" s="299"/>
      <c r="G43" s="300"/>
      <c r="H43" s="301"/>
    </row>
    <row r="44" spans="1:8" s="1" customFormat="1" ht="14.25" x14ac:dyDescent="0.2">
      <c r="A44" s="293"/>
      <c r="B44" s="296"/>
      <c r="E44" s="298"/>
      <c r="F44" s="299"/>
      <c r="G44" s="300"/>
      <c r="H44" s="301"/>
    </row>
    <row r="45" spans="1:8" s="1" customFormat="1" ht="14.25" x14ac:dyDescent="0.2">
      <c r="A45" s="293"/>
      <c r="B45" s="296"/>
      <c r="E45" s="298"/>
      <c r="F45" s="299"/>
      <c r="G45" s="300"/>
      <c r="H45" s="301"/>
    </row>
    <row r="46" spans="1:8" s="1" customFormat="1" ht="14.25" x14ac:dyDescent="0.2">
      <c r="A46" s="293"/>
      <c r="B46" s="296"/>
      <c r="E46" s="298"/>
      <c r="F46" s="299"/>
      <c r="G46" s="300"/>
      <c r="H46" s="301"/>
    </row>
    <row r="47" spans="1:8" s="1" customFormat="1" ht="14.25" x14ac:dyDescent="0.2">
      <c r="A47" s="293"/>
      <c r="B47" s="296"/>
      <c r="E47" s="298"/>
      <c r="F47" s="299"/>
      <c r="G47" s="300"/>
      <c r="H47" s="301"/>
    </row>
    <row r="48" spans="1:8" s="1" customFormat="1" ht="14.25" x14ac:dyDescent="0.2">
      <c r="A48" s="293"/>
      <c r="B48" s="296"/>
      <c r="E48" s="298"/>
      <c r="F48" s="299"/>
      <c r="G48" s="300"/>
      <c r="H48" s="301"/>
    </row>
    <row r="49" spans="1:9" s="1" customFormat="1" ht="14.25" x14ac:dyDescent="0.2">
      <c r="A49" s="293"/>
      <c r="B49" s="296"/>
      <c r="E49" s="298"/>
      <c r="F49" s="299"/>
      <c r="G49" s="300"/>
      <c r="H49" s="301"/>
    </row>
    <row r="50" spans="1:9" s="1" customFormat="1" ht="14.25" x14ac:dyDescent="0.2">
      <c r="A50" s="293"/>
      <c r="B50" s="296"/>
      <c r="E50" s="298"/>
      <c r="F50" s="299"/>
      <c r="G50" s="300"/>
      <c r="H50" s="301"/>
    </row>
    <row r="51" spans="1:9" s="1" customFormat="1" ht="14.25" x14ac:dyDescent="0.2">
      <c r="A51" s="293"/>
      <c r="B51" s="296"/>
      <c r="E51" s="298"/>
      <c r="F51" s="299"/>
      <c r="G51" s="300"/>
      <c r="H51" s="301"/>
    </row>
    <row r="52" spans="1:9" s="1" customFormat="1" ht="14.25" x14ac:dyDescent="0.2">
      <c r="E52" s="298"/>
      <c r="F52" s="299"/>
      <c r="G52" s="300"/>
      <c r="H52" s="301"/>
    </row>
    <row r="53" spans="1:9" s="1" customFormat="1" ht="14.25" x14ac:dyDescent="0.2">
      <c r="E53" s="298"/>
      <c r="F53" s="299"/>
      <c r="G53" s="300"/>
      <c r="H53" s="301"/>
    </row>
    <row r="54" spans="1:9" s="1" customFormat="1" ht="14.25" x14ac:dyDescent="0.2">
      <c r="E54" s="298"/>
      <c r="F54" s="299"/>
      <c r="G54" s="300"/>
      <c r="H54" s="301"/>
    </row>
    <row r="55" spans="1:9" s="1" customFormat="1" ht="14.25" x14ac:dyDescent="0.2">
      <c r="E55" s="298"/>
      <c r="F55" s="299"/>
      <c r="G55" s="300"/>
      <c r="H55" s="301"/>
    </row>
    <row r="56" spans="1:9" s="1" customFormat="1" ht="14.25" x14ac:dyDescent="0.2">
      <c r="E56" s="298"/>
      <c r="F56" s="299"/>
      <c r="G56" s="302"/>
      <c r="H56" s="302"/>
    </row>
    <row r="57" spans="1:9" s="1" customFormat="1" ht="15" x14ac:dyDescent="0.25">
      <c r="E57" s="298"/>
      <c r="F57" s="299"/>
      <c r="G57" s="303"/>
      <c r="H57" s="304"/>
    </row>
    <row r="58" spans="1:9" x14ac:dyDescent="0.2">
      <c r="G58" s="18"/>
      <c r="H58" s="18"/>
      <c r="I58" s="5"/>
    </row>
    <row r="59" spans="1:9" x14ac:dyDescent="0.2">
      <c r="G59" s="18"/>
      <c r="I59" s="5"/>
    </row>
    <row r="60" spans="1:9" x14ac:dyDescent="0.2">
      <c r="E60" s="5"/>
      <c r="F60" s="5"/>
      <c r="G60" s="18"/>
      <c r="H60" s="18"/>
      <c r="I60" s="5"/>
    </row>
  </sheetData>
  <mergeCells count="2">
    <mergeCell ref="A31:E31"/>
    <mergeCell ref="A32:G33"/>
  </mergeCells>
  <pageMargins left="0.7" right="0.7" top="0.75" bottom="0.75" header="0.3" footer="0.3"/>
  <pageSetup orientation="landscape" r:id="rId1"/>
  <ignoredErrors>
    <ignoredError sqref="E4:E23" calculatedColumn="1"/>
  </ignoredErrors>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
  <sheetViews>
    <sheetView workbookViewId="0">
      <selection activeCell="H11" sqref="H11"/>
    </sheetView>
  </sheetViews>
  <sheetFormatPr defaultColWidth="9" defaultRowHeight="12.75" x14ac:dyDescent="0.2"/>
  <cols>
    <col min="1" max="1" width="31.25" style="5" customWidth="1"/>
    <col min="2" max="2" width="14.125" style="5" customWidth="1"/>
    <col min="3" max="4" width="15.625" style="5" customWidth="1"/>
    <col min="5" max="16384" width="9" style="5"/>
  </cols>
  <sheetData>
    <row r="1" spans="1:9" s="83" customFormat="1" ht="18.75" x14ac:dyDescent="0.3">
      <c r="A1" s="179" t="s">
        <v>203</v>
      </c>
    </row>
    <row r="2" spans="1:9" ht="13.5" thickBot="1" x14ac:dyDescent="0.25">
      <c r="A2" s="41"/>
    </row>
    <row r="3" spans="1:9" s="101" customFormat="1" ht="15" customHeight="1" thickBot="1" x14ac:dyDescent="0.3">
      <c r="A3" s="375"/>
      <c r="B3" s="700" t="s">
        <v>42</v>
      </c>
      <c r="C3" s="701"/>
      <c r="D3" s="702"/>
    </row>
    <row r="4" spans="1:9" s="101" customFormat="1" ht="15.75" thickBot="1" x14ac:dyDescent="0.3">
      <c r="A4" s="261" t="s">
        <v>54</v>
      </c>
      <c r="B4" s="180" t="s">
        <v>43</v>
      </c>
      <c r="C4" s="180" t="s">
        <v>44</v>
      </c>
      <c r="D4" s="180" t="s">
        <v>45</v>
      </c>
    </row>
    <row r="5" spans="1:9" s="101" customFormat="1" ht="15" x14ac:dyDescent="0.25">
      <c r="A5" s="262" t="s">
        <v>15</v>
      </c>
      <c r="B5" s="316">
        <v>1490</v>
      </c>
      <c r="C5" s="315">
        <v>157</v>
      </c>
      <c r="D5" s="316">
        <v>11226</v>
      </c>
      <c r="F5" s="112"/>
    </row>
    <row r="6" spans="1:9" s="101" customFormat="1" ht="15" x14ac:dyDescent="0.25">
      <c r="A6" s="263" t="s">
        <v>21</v>
      </c>
      <c r="B6" s="316">
        <v>1421</v>
      </c>
      <c r="C6" s="316">
        <v>1144</v>
      </c>
      <c r="D6" s="316">
        <v>20574</v>
      </c>
      <c r="F6" s="112"/>
    </row>
    <row r="7" spans="1:9" s="101" customFormat="1" ht="15" x14ac:dyDescent="0.25">
      <c r="A7" s="263" t="s">
        <v>20</v>
      </c>
      <c r="B7" s="315">
        <v>30</v>
      </c>
      <c r="C7" s="315">
        <v>35</v>
      </c>
      <c r="D7" s="315">
        <v>802</v>
      </c>
      <c r="F7" s="112"/>
    </row>
    <row r="8" spans="1:9" s="101" customFormat="1" ht="15" x14ac:dyDescent="0.25">
      <c r="A8" s="263" t="s">
        <v>18</v>
      </c>
      <c r="B8" s="316">
        <v>1121</v>
      </c>
      <c r="C8" s="315">
        <v>309</v>
      </c>
      <c r="D8" s="316">
        <v>8289</v>
      </c>
      <c r="F8" s="112"/>
    </row>
    <row r="9" spans="1:9" s="101" customFormat="1" ht="15" x14ac:dyDescent="0.25">
      <c r="A9" s="263" t="s">
        <v>13</v>
      </c>
      <c r="B9" s="316">
        <v>2292</v>
      </c>
      <c r="C9" s="315">
        <v>549</v>
      </c>
      <c r="D9" s="316">
        <v>29121</v>
      </c>
      <c r="F9" s="112"/>
    </row>
    <row r="10" spans="1:9" s="101" customFormat="1" ht="15.75" thickBot="1" x14ac:dyDescent="0.3">
      <c r="A10" s="264" t="s">
        <v>19</v>
      </c>
      <c r="B10" s="316">
        <v>1505</v>
      </c>
      <c r="C10" s="315">
        <v>926</v>
      </c>
      <c r="D10" s="316">
        <v>19347</v>
      </c>
      <c r="F10" s="112"/>
    </row>
    <row r="11" spans="1:9" s="101" customFormat="1" ht="15.75" thickBot="1" x14ac:dyDescent="0.3">
      <c r="A11" s="276" t="s">
        <v>31</v>
      </c>
      <c r="B11" s="324">
        <v>7859</v>
      </c>
      <c r="C11" s="324">
        <v>3120</v>
      </c>
      <c r="D11" s="324">
        <v>89359</v>
      </c>
      <c r="F11" s="112"/>
      <c r="G11" s="113"/>
      <c r="H11" s="113"/>
      <c r="I11" s="113"/>
    </row>
    <row r="12" spans="1:9" s="101" customFormat="1" ht="15" x14ac:dyDescent="0.25"/>
    <row r="13" spans="1:9" s="101" customFormat="1" ht="15" x14ac:dyDescent="0.25">
      <c r="A13" s="111" t="s">
        <v>160</v>
      </c>
    </row>
    <row r="14" spans="1:9" s="306" customFormat="1" ht="14.25" x14ac:dyDescent="0.2">
      <c r="A14" s="305"/>
    </row>
    <row r="15" spans="1:9" s="306" customFormat="1" ht="14.25" x14ac:dyDescent="0.2">
      <c r="A15" s="305"/>
    </row>
    <row r="16" spans="1:9" s="306" customFormat="1" ht="14.25" x14ac:dyDescent="0.2">
      <c r="A16" s="305"/>
    </row>
    <row r="17" spans="1:1" s="306" customFormat="1" ht="14.25" x14ac:dyDescent="0.2">
      <c r="A17" s="305"/>
    </row>
    <row r="18" spans="1:1" s="306" customFormat="1" ht="14.25" x14ac:dyDescent="0.2">
      <c r="A18" s="305"/>
    </row>
    <row r="19" spans="1:1" s="306" customFormat="1" ht="14.25" x14ac:dyDescent="0.2">
      <c r="A19" s="305"/>
    </row>
    <row r="20" spans="1:1" s="306" customFormat="1" ht="14.25" x14ac:dyDescent="0.2">
      <c r="A20" s="305"/>
    </row>
    <row r="21" spans="1:1" s="306" customFormat="1" ht="14.25" x14ac:dyDescent="0.2">
      <c r="A21" s="305"/>
    </row>
    <row r="22" spans="1:1" s="306" customFormat="1" ht="14.25" x14ac:dyDescent="0.2">
      <c r="A22" s="305"/>
    </row>
    <row r="23" spans="1:1" s="306" customFormat="1" ht="14.25" x14ac:dyDescent="0.2">
      <c r="A23" s="305"/>
    </row>
    <row r="24" spans="1:1" s="306" customFormat="1" ht="14.25" x14ac:dyDescent="0.2">
      <c r="A24" s="305"/>
    </row>
    <row r="25" spans="1:1" s="306" customFormat="1" ht="14.25" x14ac:dyDescent="0.2">
      <c r="A25" s="305"/>
    </row>
    <row r="26" spans="1:1" s="306" customFormat="1" ht="14.25" x14ac:dyDescent="0.2">
      <c r="A26" s="305"/>
    </row>
    <row r="27" spans="1:1" s="306" customFormat="1" ht="14.25" x14ac:dyDescent="0.2">
      <c r="A27" s="305"/>
    </row>
    <row r="28" spans="1:1" s="306" customFormat="1" ht="14.25" x14ac:dyDescent="0.2">
      <c r="A28" s="305"/>
    </row>
    <row r="29" spans="1:1" s="306" customFormat="1" ht="14.25" x14ac:dyDescent="0.2">
      <c r="A29" s="305"/>
    </row>
    <row r="30" spans="1:1" s="306" customFormat="1" ht="14.25" x14ac:dyDescent="0.2">
      <c r="A30" s="305"/>
    </row>
    <row r="31" spans="1:1" s="306" customFormat="1" ht="14.25" x14ac:dyDescent="0.2">
      <c r="A31" s="305"/>
    </row>
    <row r="32" spans="1:1" s="306" customFormat="1" ht="14.25" x14ac:dyDescent="0.2"/>
    <row r="33" s="306" customFormat="1" ht="14.25" x14ac:dyDescent="0.2"/>
    <row r="34" s="306" customFormat="1" ht="14.25" x14ac:dyDescent="0.2"/>
    <row r="35" s="306" customFormat="1" ht="14.25" x14ac:dyDescent="0.2"/>
    <row r="36" s="306" customFormat="1" ht="14.25" x14ac:dyDescent="0.2"/>
    <row r="37" s="306" customFormat="1" ht="14.25" x14ac:dyDescent="0.2"/>
    <row r="38" s="306" customFormat="1" ht="14.25" x14ac:dyDescent="0.2"/>
    <row r="39" s="306" customFormat="1" ht="14.25" x14ac:dyDescent="0.2"/>
    <row r="40" s="306" customFormat="1" ht="14.25" x14ac:dyDescent="0.2"/>
    <row r="41" s="306" customFormat="1" ht="14.25" x14ac:dyDescent="0.2"/>
    <row r="42" s="306" customFormat="1" ht="14.25" x14ac:dyDescent="0.2"/>
    <row r="43" s="306" customFormat="1" ht="14.25" x14ac:dyDescent="0.2"/>
    <row r="44" s="306" customFormat="1" ht="14.25" x14ac:dyDescent="0.2"/>
    <row r="45" s="306" customFormat="1" ht="14.25" x14ac:dyDescent="0.2"/>
    <row r="46" s="306" customFormat="1" ht="14.25" x14ac:dyDescent="0.2"/>
    <row r="47" s="306" customFormat="1" ht="14.25" x14ac:dyDescent="0.2"/>
    <row r="48" s="306" customFormat="1" ht="14.25" x14ac:dyDescent="0.2"/>
    <row r="49" s="306" customFormat="1" ht="14.25" x14ac:dyDescent="0.2"/>
    <row r="50" s="306" customFormat="1" ht="14.25" x14ac:dyDescent="0.2"/>
    <row r="51" s="306" customFormat="1" ht="14.25" x14ac:dyDescent="0.2"/>
    <row r="52" s="306" customFormat="1" ht="14.25" x14ac:dyDescent="0.2"/>
    <row r="53" s="306" customFormat="1" ht="14.25" x14ac:dyDescent="0.2"/>
    <row r="54" s="306" customFormat="1" ht="14.25" x14ac:dyDescent="0.2"/>
    <row r="55" s="306" customFormat="1" ht="14.25" x14ac:dyDescent="0.2"/>
    <row r="56" s="306" customFormat="1" ht="14.25" x14ac:dyDescent="0.2"/>
    <row r="57" s="306" customFormat="1" ht="14.25" x14ac:dyDescent="0.2"/>
    <row r="58" s="306" customFormat="1" ht="14.25" x14ac:dyDescent="0.2"/>
    <row r="59" s="306" customFormat="1" ht="14.25" x14ac:dyDescent="0.2"/>
    <row r="60" s="306" customFormat="1" ht="14.25" x14ac:dyDescent="0.2"/>
    <row r="61" s="306" customFormat="1" ht="14.25" x14ac:dyDescent="0.2"/>
    <row r="62" s="306" customFormat="1" ht="14.25" x14ac:dyDescent="0.2"/>
    <row r="63" s="306" customFormat="1" ht="14.25" x14ac:dyDescent="0.2"/>
    <row r="64" s="306" customFormat="1" ht="14.25" x14ac:dyDescent="0.2"/>
    <row r="65" s="306" customFormat="1" ht="14.25" x14ac:dyDescent="0.2"/>
    <row r="66" s="306" customFormat="1" ht="14.25" x14ac:dyDescent="0.2"/>
    <row r="67" s="306" customFormat="1" ht="14.25" x14ac:dyDescent="0.2"/>
    <row r="68" s="306" customFormat="1" ht="14.25" x14ac:dyDescent="0.2"/>
    <row r="69" s="306" customFormat="1" ht="14.25" x14ac:dyDescent="0.2"/>
    <row r="70" s="306" customFormat="1" ht="14.25" x14ac:dyDescent="0.2"/>
    <row r="71" s="306" customFormat="1" ht="14.25" x14ac:dyDescent="0.2"/>
    <row r="72" s="306" customFormat="1" ht="14.25" x14ac:dyDescent="0.2"/>
    <row r="73" s="306" customFormat="1" ht="14.25" x14ac:dyDescent="0.2"/>
    <row r="74" s="306" customFormat="1" ht="14.25" x14ac:dyDescent="0.2"/>
    <row r="75" s="306" customFormat="1" ht="14.25" x14ac:dyDescent="0.2"/>
    <row r="76" s="306" customFormat="1" ht="14.25" x14ac:dyDescent="0.2"/>
    <row r="77" s="306" customFormat="1" ht="14.25" x14ac:dyDescent="0.2"/>
    <row r="78" s="306" customFormat="1" ht="14.25" x14ac:dyDescent="0.2"/>
    <row r="79" s="306" customFormat="1" ht="14.25" x14ac:dyDescent="0.2"/>
    <row r="80" s="306" customFormat="1" ht="14.25" x14ac:dyDescent="0.2"/>
    <row r="81" s="306" customFormat="1" ht="14.25" x14ac:dyDescent="0.2"/>
    <row r="82" s="306" customFormat="1" ht="14.25" x14ac:dyDescent="0.2"/>
    <row r="83" s="306" customFormat="1" ht="14.25" x14ac:dyDescent="0.2"/>
    <row r="84" s="306" customFormat="1" ht="14.25" x14ac:dyDescent="0.2"/>
    <row r="85" s="306" customFormat="1" ht="14.25" x14ac:dyDescent="0.2"/>
    <row r="86" s="306" customFormat="1" ht="14.25" x14ac:dyDescent="0.2"/>
    <row r="87" s="306" customFormat="1" ht="14.25" x14ac:dyDescent="0.2"/>
    <row r="88" s="306" customFormat="1" ht="14.25" x14ac:dyDescent="0.2"/>
    <row r="89" s="306" customFormat="1" ht="14.25" x14ac:dyDescent="0.2"/>
    <row r="90" s="306" customFormat="1" ht="14.25" x14ac:dyDescent="0.2"/>
    <row r="91" s="306" customFormat="1" ht="14.25" x14ac:dyDescent="0.2"/>
    <row r="92" s="306" customFormat="1" ht="14.25" x14ac:dyDescent="0.2"/>
    <row r="93" s="306" customFormat="1" ht="14.25" x14ac:dyDescent="0.2"/>
    <row r="94" s="306" customFormat="1" ht="14.25" x14ac:dyDescent="0.2"/>
    <row r="95" s="306" customFormat="1" ht="14.25" x14ac:dyDescent="0.2"/>
    <row r="96" s="306" customFormat="1" ht="14.25" x14ac:dyDescent="0.2"/>
    <row r="97" s="306" customFormat="1" ht="14.25" x14ac:dyDescent="0.2"/>
    <row r="98" s="306" customFormat="1" ht="14.25" x14ac:dyDescent="0.2"/>
    <row r="99" s="306" customFormat="1" ht="14.25" x14ac:dyDescent="0.2"/>
    <row r="100" s="306" customFormat="1" ht="14.25" x14ac:dyDescent="0.2"/>
    <row r="101" s="306" customFormat="1" ht="14.25" x14ac:dyDescent="0.2"/>
    <row r="102" s="306" customFormat="1" ht="14.25" x14ac:dyDescent="0.2"/>
    <row r="103" s="306" customFormat="1" ht="14.25" x14ac:dyDescent="0.2"/>
    <row r="104" s="306" customFormat="1" ht="14.25" x14ac:dyDescent="0.2"/>
    <row r="105" s="306" customFormat="1" ht="14.25" x14ac:dyDescent="0.2"/>
    <row r="106" s="306" customFormat="1" ht="14.25" x14ac:dyDescent="0.2"/>
    <row r="107" s="306" customFormat="1" ht="14.25" x14ac:dyDescent="0.2"/>
    <row r="108" s="306" customFormat="1" ht="14.25" x14ac:dyDescent="0.2"/>
    <row r="109" s="306" customFormat="1" ht="14.25" x14ac:dyDescent="0.2"/>
    <row r="110" s="306" customFormat="1" ht="14.25" x14ac:dyDescent="0.2"/>
    <row r="111" s="306" customFormat="1" ht="14.25" x14ac:dyDescent="0.2"/>
    <row r="112" s="306" customFormat="1" ht="14.25" x14ac:dyDescent="0.2"/>
    <row r="113" s="306" customFormat="1" ht="14.25" x14ac:dyDescent="0.2"/>
    <row r="114" s="306" customFormat="1" ht="14.25" x14ac:dyDescent="0.2"/>
    <row r="115" s="306" customFormat="1" ht="14.25" x14ac:dyDescent="0.2"/>
    <row r="116" s="306" customFormat="1" ht="14.25" x14ac:dyDescent="0.2"/>
    <row r="117" s="306" customFormat="1" ht="14.25" x14ac:dyDescent="0.2"/>
    <row r="118" s="306" customFormat="1" ht="14.25" x14ac:dyDescent="0.2"/>
    <row r="119" s="306" customFormat="1" ht="14.25" x14ac:dyDescent="0.2"/>
    <row r="120" s="306" customFormat="1" ht="14.25" x14ac:dyDescent="0.2"/>
    <row r="121" s="306" customFormat="1" ht="14.25" x14ac:dyDescent="0.2"/>
    <row r="122" s="306" customFormat="1" ht="14.25" x14ac:dyDescent="0.2"/>
    <row r="123" s="306" customFormat="1" ht="14.25" x14ac:dyDescent="0.2"/>
    <row r="124" s="306" customFormat="1" ht="14.25" x14ac:dyDescent="0.2"/>
    <row r="125" s="306" customFormat="1" ht="14.25" x14ac:dyDescent="0.2"/>
    <row r="126" s="306" customFormat="1" ht="14.25" x14ac:dyDescent="0.2"/>
    <row r="127" s="306" customFormat="1" ht="14.25" x14ac:dyDescent="0.2"/>
    <row r="128" s="306" customFormat="1" ht="14.25" x14ac:dyDescent="0.2"/>
    <row r="129" s="306" customFormat="1" ht="14.25" x14ac:dyDescent="0.2"/>
    <row r="130" s="306" customFormat="1" ht="14.25" x14ac:dyDescent="0.2"/>
    <row r="131" s="306" customFormat="1" ht="14.25" x14ac:dyDescent="0.2"/>
    <row r="132" s="306" customFormat="1" ht="14.25" x14ac:dyDescent="0.2"/>
    <row r="133" s="306" customFormat="1" ht="14.25" x14ac:dyDescent="0.2"/>
    <row r="134" s="306" customFormat="1" ht="14.25" x14ac:dyDescent="0.2"/>
    <row r="135" s="306" customFormat="1" ht="14.25" x14ac:dyDescent="0.2"/>
    <row r="136" s="306" customFormat="1" ht="14.25" x14ac:dyDescent="0.2"/>
    <row r="137" s="306" customFormat="1" ht="14.25" x14ac:dyDescent="0.2"/>
    <row r="138" s="306" customFormat="1" ht="14.25" x14ac:dyDescent="0.2"/>
    <row r="139" s="306" customFormat="1" ht="14.25" x14ac:dyDescent="0.2"/>
    <row r="140" s="306" customFormat="1" ht="14.25" x14ac:dyDescent="0.2"/>
    <row r="141" s="306" customFormat="1" ht="14.25" x14ac:dyDescent="0.2"/>
    <row r="142" s="306" customFormat="1" ht="14.25" x14ac:dyDescent="0.2"/>
    <row r="143" s="306" customFormat="1" ht="14.25" x14ac:dyDescent="0.2"/>
    <row r="144" s="306" customFormat="1" ht="14.25" x14ac:dyDescent="0.2"/>
    <row r="145" s="306" customFormat="1" ht="14.25" x14ac:dyDescent="0.2"/>
    <row r="146" s="306" customFormat="1" ht="14.25" x14ac:dyDescent="0.2"/>
    <row r="147" s="306" customFormat="1" ht="14.25" x14ac:dyDescent="0.2"/>
    <row r="148" s="306" customFormat="1" ht="14.25" x14ac:dyDescent="0.2"/>
    <row r="149" s="306" customFormat="1" ht="14.25" x14ac:dyDescent="0.2"/>
    <row r="150" s="306" customFormat="1" ht="14.25" x14ac:dyDescent="0.2"/>
    <row r="151" s="306" customFormat="1" ht="14.25" x14ac:dyDescent="0.2"/>
    <row r="152" s="306" customFormat="1" ht="14.25" x14ac:dyDescent="0.2"/>
    <row r="153" s="306" customFormat="1" ht="14.25" x14ac:dyDescent="0.2"/>
    <row r="154" s="306" customFormat="1" ht="14.25" x14ac:dyDescent="0.2"/>
    <row r="155" s="306" customFormat="1" ht="14.25" x14ac:dyDescent="0.2"/>
    <row r="156" s="306" customFormat="1" ht="14.25" x14ac:dyDescent="0.2"/>
    <row r="157" s="306" customFormat="1" ht="14.25" x14ac:dyDescent="0.2"/>
    <row r="158" s="306" customFormat="1" ht="14.25" x14ac:dyDescent="0.2"/>
    <row r="159" s="306" customFormat="1" ht="14.25" x14ac:dyDescent="0.2"/>
    <row r="160" s="306" customFormat="1" ht="14.25" x14ac:dyDescent="0.2"/>
    <row r="161" s="306" customFormat="1" ht="14.25" x14ac:dyDescent="0.2"/>
    <row r="162" s="306" customFormat="1" ht="14.25" x14ac:dyDescent="0.2"/>
    <row r="163" s="306" customFormat="1" ht="14.25" x14ac:dyDescent="0.2"/>
  </sheetData>
  <mergeCells count="1">
    <mergeCell ref="B3:D3"/>
  </mergeCells>
  <pageMargins left="0.7" right="0.7" top="0.75" bottom="0.75" header="0.3" footer="0.3"/>
  <pageSetup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selection activeCell="A2" sqref="A2"/>
    </sheetView>
  </sheetViews>
  <sheetFormatPr defaultColWidth="9" defaultRowHeight="12.75" x14ac:dyDescent="0.2"/>
  <cols>
    <col min="1" max="1" width="26.25" style="9" bestFit="1" customWidth="1"/>
    <col min="2" max="2" width="13.75" style="44" bestFit="1" customWidth="1"/>
    <col min="3" max="3" width="15.5" style="44" customWidth="1"/>
    <col min="4" max="4" width="20.25" style="9" bestFit="1" customWidth="1"/>
    <col min="5" max="5" width="14.75" style="9" bestFit="1" customWidth="1"/>
    <col min="6" max="16384" width="9" style="9"/>
  </cols>
  <sheetData>
    <row r="1" spans="1:5" s="181" customFormat="1" ht="37.5" customHeight="1" x14ac:dyDescent="0.3">
      <c r="A1" s="704" t="s">
        <v>338</v>
      </c>
      <c r="B1" s="704"/>
      <c r="C1" s="704"/>
      <c r="D1" s="704"/>
    </row>
    <row r="2" spans="1:5" s="14" customFormat="1" x14ac:dyDescent="0.2">
      <c r="B2" s="42"/>
      <c r="C2" s="43"/>
      <c r="D2" s="42"/>
    </row>
    <row r="3" spans="1:5" s="131" customFormat="1" ht="15.75" thickBot="1" x14ac:dyDescent="0.3">
      <c r="A3" s="376" t="s">
        <v>312</v>
      </c>
      <c r="B3" s="377" t="s">
        <v>313</v>
      </c>
      <c r="C3" s="377" t="s">
        <v>12</v>
      </c>
      <c r="D3" s="377" t="s">
        <v>314</v>
      </c>
      <c r="E3" s="493" t="s">
        <v>57</v>
      </c>
    </row>
    <row r="4" spans="1:5" s="131" customFormat="1" ht="15" x14ac:dyDescent="0.25">
      <c r="A4" s="382" t="s">
        <v>215</v>
      </c>
      <c r="B4" s="132">
        <v>47756556.039999999</v>
      </c>
      <c r="C4" s="316">
        <v>4121136</v>
      </c>
      <c r="D4" s="113">
        <v>3833199.95</v>
      </c>
      <c r="E4" s="452">
        <v>55710891.990000002</v>
      </c>
    </row>
    <row r="5" spans="1:5" s="131" customFormat="1" ht="15" x14ac:dyDescent="0.25">
      <c r="A5" s="382" t="s">
        <v>216</v>
      </c>
      <c r="B5" s="132">
        <v>38931683.399999999</v>
      </c>
      <c r="C5" s="316">
        <v>1452886.2</v>
      </c>
      <c r="D5" s="113">
        <v>718194.01</v>
      </c>
      <c r="E5" s="452">
        <v>41102763.609999999</v>
      </c>
    </row>
    <row r="6" spans="1:5" s="131" customFormat="1" ht="15" x14ac:dyDescent="0.25">
      <c r="A6" s="382" t="s">
        <v>217</v>
      </c>
      <c r="B6" s="132">
        <v>49606211.379999898</v>
      </c>
      <c r="C6" s="316">
        <v>4247850</v>
      </c>
      <c r="D6" s="113">
        <v>1273971.03</v>
      </c>
      <c r="E6" s="452">
        <v>55128032.4099999</v>
      </c>
    </row>
    <row r="7" spans="1:5" s="131" customFormat="1" ht="15" x14ac:dyDescent="0.25">
      <c r="A7" s="382" t="s">
        <v>218</v>
      </c>
      <c r="B7" s="132">
        <v>18030302.829999998</v>
      </c>
      <c r="C7" s="316">
        <v>1355207</v>
      </c>
      <c r="D7" s="113">
        <v>3314118</v>
      </c>
      <c r="E7" s="452">
        <v>22699627.829999998</v>
      </c>
    </row>
    <row r="8" spans="1:5" s="131" customFormat="1" ht="15" x14ac:dyDescent="0.25">
      <c r="A8" s="382" t="s">
        <v>219</v>
      </c>
      <c r="B8" s="132">
        <v>246111704.78</v>
      </c>
      <c r="C8" s="316">
        <v>21952980.940000001</v>
      </c>
      <c r="D8" s="113">
        <v>4773361.87</v>
      </c>
      <c r="E8" s="452">
        <v>272838047.58999997</v>
      </c>
    </row>
    <row r="9" spans="1:5" s="131" customFormat="1" ht="15" x14ac:dyDescent="0.25">
      <c r="A9" s="382" t="s">
        <v>220</v>
      </c>
      <c r="B9" s="132">
        <v>51428508.600000001</v>
      </c>
      <c r="C9" s="316">
        <v>6936380.5899999999</v>
      </c>
      <c r="D9" s="113">
        <v>754694</v>
      </c>
      <c r="E9" s="452">
        <v>59119583.189999998</v>
      </c>
    </row>
    <row r="10" spans="1:5" s="131" customFormat="1" ht="15" x14ac:dyDescent="0.25">
      <c r="A10" s="382" t="s">
        <v>221</v>
      </c>
      <c r="B10" s="132">
        <v>11591406.07</v>
      </c>
      <c r="C10" s="316">
        <v>958295</v>
      </c>
      <c r="D10" s="113">
        <v>1340999.97</v>
      </c>
      <c r="E10" s="452">
        <v>13890701.039999999</v>
      </c>
    </row>
    <row r="11" spans="1:5" s="131" customFormat="1" ht="15" x14ac:dyDescent="0.25">
      <c r="A11" s="382" t="s">
        <v>222</v>
      </c>
      <c r="B11" s="132">
        <v>5153663.7699999996</v>
      </c>
      <c r="C11" s="316">
        <v>452095</v>
      </c>
      <c r="D11" s="113">
        <v>726737</v>
      </c>
      <c r="E11" s="452">
        <v>6332495.7699999996</v>
      </c>
    </row>
    <row r="12" spans="1:5" s="131" customFormat="1" ht="15" x14ac:dyDescent="0.25">
      <c r="A12" s="382" t="s">
        <v>223</v>
      </c>
      <c r="B12" s="132">
        <v>72186938.219999999</v>
      </c>
      <c r="C12" s="316">
        <v>23803643.390000001</v>
      </c>
      <c r="D12" s="570">
        <v>0</v>
      </c>
      <c r="E12" s="452">
        <v>95990581.609999999</v>
      </c>
    </row>
    <row r="13" spans="1:5" s="131" customFormat="1" ht="15" x14ac:dyDescent="0.25">
      <c r="A13" s="382" t="s">
        <v>224</v>
      </c>
      <c r="B13" s="132">
        <v>96473011.443000004</v>
      </c>
      <c r="C13" s="316">
        <v>11977565.02</v>
      </c>
      <c r="D13" s="113">
        <v>4012924.06</v>
      </c>
      <c r="E13" s="452">
        <v>112463500.523</v>
      </c>
    </row>
    <row r="14" spans="1:5" s="131" customFormat="1" ht="15" x14ac:dyDescent="0.25">
      <c r="A14" s="382" t="s">
        <v>225</v>
      </c>
      <c r="B14" s="132">
        <v>106227976.05</v>
      </c>
      <c r="C14" s="316">
        <v>9893175.6400000006</v>
      </c>
      <c r="D14" s="113">
        <v>2049455.1</v>
      </c>
      <c r="E14" s="452">
        <v>118170606.79000001</v>
      </c>
    </row>
    <row r="15" spans="1:5" s="131" customFormat="1" ht="15" x14ac:dyDescent="0.25">
      <c r="A15" s="382" t="s">
        <v>226</v>
      </c>
      <c r="B15" s="132">
        <v>45756840.82</v>
      </c>
      <c r="C15" s="316">
        <v>1291309</v>
      </c>
      <c r="D15" s="113">
        <v>1134848</v>
      </c>
      <c r="E15" s="452">
        <v>48182997.82</v>
      </c>
    </row>
    <row r="16" spans="1:5" s="131" customFormat="1" ht="15" x14ac:dyDescent="0.25">
      <c r="A16" s="382" t="s">
        <v>227</v>
      </c>
      <c r="B16" s="132">
        <v>15699785.82</v>
      </c>
      <c r="C16" s="316">
        <v>1630176.75</v>
      </c>
      <c r="D16" s="113">
        <v>937255.5</v>
      </c>
      <c r="E16" s="452">
        <v>18267218.07</v>
      </c>
    </row>
    <row r="17" spans="1:5" s="131" customFormat="1" ht="15" x14ac:dyDescent="0.25">
      <c r="A17" s="382" t="s">
        <v>228</v>
      </c>
      <c r="B17" s="132">
        <v>57143560.659999996</v>
      </c>
      <c r="C17" s="316">
        <v>5661399.6600000001</v>
      </c>
      <c r="D17" s="113">
        <v>3846252.51</v>
      </c>
      <c r="E17" s="452">
        <v>66651212.829999998</v>
      </c>
    </row>
    <row r="18" spans="1:5" s="131" customFormat="1" ht="15" x14ac:dyDescent="0.25">
      <c r="A18" s="382" t="s">
        <v>229</v>
      </c>
      <c r="B18" s="132">
        <v>23227501.329999998</v>
      </c>
      <c r="C18" s="316">
        <v>2814668.73</v>
      </c>
      <c r="D18" s="113">
        <v>3226817.426</v>
      </c>
      <c r="E18" s="452">
        <v>29268987.486000001</v>
      </c>
    </row>
    <row r="19" spans="1:5" s="131" customFormat="1" ht="15" x14ac:dyDescent="0.25">
      <c r="A19" s="382" t="s">
        <v>230</v>
      </c>
      <c r="B19" s="132">
        <v>10099116.710000001</v>
      </c>
      <c r="C19" s="316">
        <v>1931349.35</v>
      </c>
      <c r="D19" s="113">
        <v>3268228</v>
      </c>
      <c r="E19" s="452">
        <v>15298694.060000001</v>
      </c>
    </row>
    <row r="20" spans="1:5" s="131" customFormat="1" ht="15" x14ac:dyDescent="0.25">
      <c r="A20" s="382" t="s">
        <v>231</v>
      </c>
      <c r="B20" s="132">
        <v>27334952.899999999</v>
      </c>
      <c r="C20" s="316">
        <v>2880094.62</v>
      </c>
      <c r="D20" s="113">
        <v>2266821</v>
      </c>
      <c r="E20" s="452">
        <v>32481868.52</v>
      </c>
    </row>
    <row r="21" spans="1:5" s="131" customFormat="1" ht="15" x14ac:dyDescent="0.25">
      <c r="A21" s="382" t="s">
        <v>232</v>
      </c>
      <c r="B21" s="132">
        <v>40477526.016999997</v>
      </c>
      <c r="C21" s="316">
        <v>2858362.25</v>
      </c>
      <c r="D21" s="113">
        <v>2484795</v>
      </c>
      <c r="E21" s="452">
        <v>45820683.266999997</v>
      </c>
    </row>
    <row r="22" spans="1:5" s="131" customFormat="1" ht="15" x14ac:dyDescent="0.25">
      <c r="A22" s="382" t="s">
        <v>233</v>
      </c>
      <c r="B22" s="132">
        <v>30421254.43</v>
      </c>
      <c r="C22" s="316">
        <v>3582244.784</v>
      </c>
      <c r="D22" s="113">
        <v>7458340.7800000003</v>
      </c>
      <c r="E22" s="452">
        <v>41461839.994000003</v>
      </c>
    </row>
    <row r="23" spans="1:5" s="131" customFormat="1" ht="15" x14ac:dyDescent="0.25">
      <c r="A23" s="382" t="s">
        <v>234</v>
      </c>
      <c r="B23" s="132">
        <v>9547448.7200000007</v>
      </c>
      <c r="C23" s="316">
        <v>764036.77</v>
      </c>
      <c r="D23" s="113">
        <v>761685.26</v>
      </c>
      <c r="E23" s="452">
        <v>11073170.75</v>
      </c>
    </row>
    <row r="24" spans="1:5" s="131" customFormat="1" ht="15" x14ac:dyDescent="0.25">
      <c r="A24" s="382" t="s">
        <v>235</v>
      </c>
      <c r="B24" s="132">
        <v>110391133.34299999</v>
      </c>
      <c r="C24" s="316">
        <v>20258305.66</v>
      </c>
      <c r="D24" s="113">
        <v>1865573.1</v>
      </c>
      <c r="E24" s="452">
        <v>132515012.103</v>
      </c>
    </row>
    <row r="25" spans="1:5" s="131" customFormat="1" ht="15" x14ac:dyDescent="0.25">
      <c r="A25" s="382" t="s">
        <v>236</v>
      </c>
      <c r="B25" s="132">
        <v>28901215.925000001</v>
      </c>
      <c r="C25" s="316">
        <v>2690647</v>
      </c>
      <c r="D25" s="113">
        <v>1997297.057</v>
      </c>
      <c r="E25" s="452">
        <v>33589159.982000001</v>
      </c>
    </row>
    <row r="26" spans="1:5" s="131" customFormat="1" ht="15" x14ac:dyDescent="0.25">
      <c r="A26" s="382" t="s">
        <v>237</v>
      </c>
      <c r="B26" s="132">
        <v>19083269.719999999</v>
      </c>
      <c r="C26" s="316">
        <v>4880832.2699999996</v>
      </c>
      <c r="D26" s="113">
        <v>4142259.56</v>
      </c>
      <c r="E26" s="452">
        <v>28106361.550000001</v>
      </c>
    </row>
    <row r="27" spans="1:5" s="131" customFormat="1" ht="15" x14ac:dyDescent="0.25">
      <c r="A27" s="382" t="s">
        <v>238</v>
      </c>
      <c r="B27" s="132">
        <v>11705605.890000001</v>
      </c>
      <c r="C27" s="316">
        <v>2243911</v>
      </c>
      <c r="D27" s="113">
        <v>5019428.4000000004</v>
      </c>
      <c r="E27" s="452">
        <v>18968945.289999999</v>
      </c>
    </row>
    <row r="28" spans="1:5" s="131" customFormat="1" ht="15" x14ac:dyDescent="0.25">
      <c r="A28" s="382" t="s">
        <v>239</v>
      </c>
      <c r="B28" s="132">
        <v>32677107.050000001</v>
      </c>
      <c r="C28" s="316">
        <v>2096587.8</v>
      </c>
      <c r="D28" s="113">
        <v>6704583.3400000101</v>
      </c>
      <c r="E28" s="452">
        <v>41478278.189999998</v>
      </c>
    </row>
    <row r="29" spans="1:5" s="131" customFormat="1" ht="15" x14ac:dyDescent="0.25">
      <c r="A29" s="382" t="s">
        <v>240</v>
      </c>
      <c r="B29" s="132">
        <v>41140117.119999997</v>
      </c>
      <c r="C29" s="316">
        <v>11399823.189999999</v>
      </c>
      <c r="D29" s="113">
        <v>2963484</v>
      </c>
      <c r="E29" s="452">
        <v>55503424.310000002</v>
      </c>
    </row>
    <row r="30" spans="1:5" s="131" customFormat="1" ht="15" x14ac:dyDescent="0.25">
      <c r="A30" s="382" t="s">
        <v>241</v>
      </c>
      <c r="B30" s="132">
        <v>13187506.562000001</v>
      </c>
      <c r="C30" s="316">
        <v>2263655.15</v>
      </c>
      <c r="D30" s="113">
        <v>751288.9</v>
      </c>
      <c r="E30" s="452">
        <v>16202450.612</v>
      </c>
    </row>
    <row r="31" spans="1:5" s="131" customFormat="1" ht="15" x14ac:dyDescent="0.25">
      <c r="A31" s="382" t="s">
        <v>242</v>
      </c>
      <c r="B31" s="132">
        <v>12303195.41</v>
      </c>
      <c r="C31" s="316">
        <v>1509893.27</v>
      </c>
      <c r="D31" s="113">
        <v>1109562.8</v>
      </c>
      <c r="E31" s="452">
        <v>14922651.48</v>
      </c>
    </row>
    <row r="32" spans="1:5" s="131" customFormat="1" ht="15" x14ac:dyDescent="0.25">
      <c r="A32" s="382" t="s">
        <v>243</v>
      </c>
      <c r="B32" s="132">
        <v>24660100.949999999</v>
      </c>
      <c r="C32" s="316">
        <v>2416826.62</v>
      </c>
      <c r="D32" s="113">
        <v>920909.84</v>
      </c>
      <c r="E32" s="452">
        <v>27997837.41</v>
      </c>
    </row>
    <row r="33" spans="1:5" s="131" customFormat="1" ht="15" x14ac:dyDescent="0.25">
      <c r="A33" s="382" t="s">
        <v>244</v>
      </c>
      <c r="B33" s="132">
        <v>3453121.49</v>
      </c>
      <c r="C33" s="316">
        <v>633658.03200000001</v>
      </c>
      <c r="D33" s="113">
        <v>954838</v>
      </c>
      <c r="E33" s="452">
        <v>5041617.5219999999</v>
      </c>
    </row>
    <row r="34" spans="1:5" s="131" customFormat="1" ht="15" x14ac:dyDescent="0.25">
      <c r="A34" s="382" t="s">
        <v>245</v>
      </c>
      <c r="B34" s="132">
        <v>36200463.789999999</v>
      </c>
      <c r="C34" s="316">
        <v>3758713.1</v>
      </c>
      <c r="D34" s="113">
        <v>2260519.31</v>
      </c>
      <c r="E34" s="452">
        <v>42219696.200000003</v>
      </c>
    </row>
    <row r="35" spans="1:5" s="131" customFormat="1" ht="15" x14ac:dyDescent="0.25">
      <c r="A35" s="382" t="s">
        <v>246</v>
      </c>
      <c r="B35" s="132">
        <v>51644400.18</v>
      </c>
      <c r="C35" s="316">
        <v>3256679.44</v>
      </c>
      <c r="D35" s="113">
        <v>1519768.04</v>
      </c>
      <c r="E35" s="452">
        <v>56420847.659999996</v>
      </c>
    </row>
    <row r="36" spans="1:5" s="131" customFormat="1" ht="15" x14ac:dyDescent="0.25">
      <c r="A36" s="382" t="s">
        <v>247</v>
      </c>
      <c r="B36" s="132">
        <v>78217911.870000005</v>
      </c>
      <c r="C36" s="316">
        <v>8492989.4000000004</v>
      </c>
      <c r="D36" s="113">
        <v>3884243</v>
      </c>
      <c r="E36" s="452">
        <v>90595144.269999996</v>
      </c>
    </row>
    <row r="37" spans="1:5" s="131" customFormat="1" ht="15" x14ac:dyDescent="0.25">
      <c r="A37" s="382" t="s">
        <v>248</v>
      </c>
      <c r="B37" s="132">
        <v>87051950.159999996</v>
      </c>
      <c r="C37" s="316">
        <v>5276795</v>
      </c>
      <c r="D37" s="113">
        <v>2776445.12</v>
      </c>
      <c r="E37" s="452">
        <v>95105190.280000001</v>
      </c>
    </row>
    <row r="38" spans="1:5" s="131" customFormat="1" ht="15" x14ac:dyDescent="0.25">
      <c r="A38" s="382" t="s">
        <v>249</v>
      </c>
      <c r="B38" s="132">
        <v>13066791.689999999</v>
      </c>
      <c r="C38" s="316">
        <v>987366.16</v>
      </c>
      <c r="D38" s="113">
        <v>2315780</v>
      </c>
      <c r="E38" s="452">
        <v>16369937.85</v>
      </c>
    </row>
    <row r="39" spans="1:5" s="131" customFormat="1" ht="15" x14ac:dyDescent="0.25">
      <c r="A39" s="382" t="s">
        <v>250</v>
      </c>
      <c r="B39" s="132">
        <v>60008138.869999997</v>
      </c>
      <c r="C39" s="316">
        <v>5429384.7699999996</v>
      </c>
      <c r="D39" s="113">
        <v>2498854.46</v>
      </c>
      <c r="E39" s="452">
        <v>67936378.099999994</v>
      </c>
    </row>
    <row r="40" spans="1:5" s="131" customFormat="1" ht="15" x14ac:dyDescent="0.25">
      <c r="A40" s="382" t="s">
        <v>251</v>
      </c>
      <c r="B40" s="132">
        <v>47768540.859999999</v>
      </c>
      <c r="C40" s="316">
        <v>5578170.2300000004</v>
      </c>
      <c r="D40" s="113">
        <v>2121544.71</v>
      </c>
      <c r="E40" s="452">
        <v>55468255.799999997</v>
      </c>
    </row>
    <row r="41" spans="1:5" s="131" customFormat="1" ht="15" x14ac:dyDescent="0.25">
      <c r="A41" s="382" t="s">
        <v>252</v>
      </c>
      <c r="B41" s="132">
        <v>17824535.300000001</v>
      </c>
      <c r="C41" s="316">
        <v>2848609.5</v>
      </c>
      <c r="D41" s="113">
        <v>2977925.32</v>
      </c>
      <c r="E41" s="452">
        <v>23651070.120000001</v>
      </c>
    </row>
    <row r="42" spans="1:5" s="131" customFormat="1" ht="15" x14ac:dyDescent="0.25">
      <c r="A42" s="382" t="s">
        <v>253</v>
      </c>
      <c r="B42" s="132">
        <v>65765335.340000004</v>
      </c>
      <c r="C42" s="316">
        <v>9393924.4100000001</v>
      </c>
      <c r="D42" s="113">
        <v>3117558.1</v>
      </c>
      <c r="E42" s="452">
        <v>78276817.849999994</v>
      </c>
    </row>
    <row r="43" spans="1:5" s="131" customFormat="1" ht="15" x14ac:dyDescent="0.25">
      <c r="A43" s="382" t="s">
        <v>254</v>
      </c>
      <c r="B43" s="132">
        <v>10349197.26</v>
      </c>
      <c r="C43" s="316">
        <v>612077</v>
      </c>
      <c r="D43" s="113">
        <v>511901.33</v>
      </c>
      <c r="E43" s="452">
        <v>11473175.59</v>
      </c>
    </row>
    <row r="44" spans="1:5" s="131" customFormat="1" ht="15" x14ac:dyDescent="0.25">
      <c r="A44" s="382" t="s">
        <v>255</v>
      </c>
      <c r="B44" s="132">
        <v>48825881.734999999</v>
      </c>
      <c r="C44" s="316">
        <v>2270546</v>
      </c>
      <c r="D44" s="113">
        <v>2167980.59</v>
      </c>
      <c r="E44" s="452">
        <v>53264408.325000003</v>
      </c>
    </row>
    <row r="45" spans="1:5" s="131" customFormat="1" ht="15" x14ac:dyDescent="0.25">
      <c r="A45" s="382" t="s">
        <v>256</v>
      </c>
      <c r="B45" s="132">
        <v>13952651.640000001</v>
      </c>
      <c r="C45" s="316">
        <v>813721.05</v>
      </c>
      <c r="D45" s="113">
        <v>1476074.18</v>
      </c>
      <c r="E45" s="452">
        <v>16242446.869999999</v>
      </c>
    </row>
    <row r="46" spans="1:5" s="131" customFormat="1" ht="15" x14ac:dyDescent="0.25">
      <c r="A46" s="382" t="s">
        <v>257</v>
      </c>
      <c r="B46" s="132">
        <v>42427141.780000001</v>
      </c>
      <c r="C46" s="316">
        <v>3270435.5</v>
      </c>
      <c r="D46" s="113">
        <v>3065172.28</v>
      </c>
      <c r="E46" s="452">
        <v>48762749.560000002</v>
      </c>
    </row>
    <row r="47" spans="1:5" s="131" customFormat="1" ht="15" x14ac:dyDescent="0.25">
      <c r="A47" s="382" t="s">
        <v>258</v>
      </c>
      <c r="B47" s="132">
        <v>165562931.99000001</v>
      </c>
      <c r="C47" s="316">
        <v>21110343.940000001</v>
      </c>
      <c r="D47" s="113">
        <v>3792345.43</v>
      </c>
      <c r="E47" s="452">
        <v>190465621.36000001</v>
      </c>
    </row>
    <row r="48" spans="1:5" s="131" customFormat="1" ht="15" x14ac:dyDescent="0.25">
      <c r="A48" s="382" t="s">
        <v>128</v>
      </c>
      <c r="B48" s="132">
        <v>26441927.945</v>
      </c>
      <c r="C48" s="316">
        <v>2954649</v>
      </c>
      <c r="D48" s="570">
        <v>0</v>
      </c>
      <c r="E48" s="452">
        <v>29396576.945</v>
      </c>
    </row>
    <row r="49" spans="1:5" s="131" customFormat="1" ht="15" x14ac:dyDescent="0.25">
      <c r="A49" s="382" t="s">
        <v>259</v>
      </c>
      <c r="B49" s="132">
        <v>25190839.059999999</v>
      </c>
      <c r="C49" s="316">
        <v>3379519.62</v>
      </c>
      <c r="D49" s="113">
        <v>2417108.4300000002</v>
      </c>
      <c r="E49" s="452">
        <v>30987467.109999999</v>
      </c>
    </row>
    <row r="50" spans="1:5" s="131" customFormat="1" ht="15" x14ac:dyDescent="0.25">
      <c r="A50" s="382" t="s">
        <v>260</v>
      </c>
      <c r="B50" s="132">
        <v>2817296.79</v>
      </c>
      <c r="C50" s="316">
        <v>1216234.28</v>
      </c>
      <c r="D50" s="113">
        <v>558303</v>
      </c>
      <c r="E50" s="452">
        <v>4591834.07</v>
      </c>
    </row>
    <row r="51" spans="1:5" s="131" customFormat="1" ht="15" x14ac:dyDescent="0.25">
      <c r="A51" s="382" t="s">
        <v>261</v>
      </c>
      <c r="B51" s="132">
        <v>148619965.48500001</v>
      </c>
      <c r="C51" s="316">
        <v>27296580.473999999</v>
      </c>
      <c r="D51" s="113">
        <v>1632268</v>
      </c>
      <c r="E51" s="452">
        <v>177548813.95899999</v>
      </c>
    </row>
    <row r="52" spans="1:5" s="131" customFormat="1" ht="15" x14ac:dyDescent="0.25">
      <c r="A52" s="382" t="s">
        <v>262</v>
      </c>
      <c r="B52" s="132">
        <v>77288727.730000004</v>
      </c>
      <c r="C52" s="316">
        <v>5425358.5700000003</v>
      </c>
      <c r="D52" s="113">
        <v>1624630.03</v>
      </c>
      <c r="E52" s="452">
        <v>84338716.329999998</v>
      </c>
    </row>
    <row r="53" spans="1:5" s="131" customFormat="1" ht="15" x14ac:dyDescent="0.25">
      <c r="A53" s="382" t="s">
        <v>263</v>
      </c>
      <c r="B53" s="132">
        <v>19383811.75</v>
      </c>
      <c r="C53" s="316">
        <v>2480332.7400000002</v>
      </c>
      <c r="D53" s="113">
        <v>2360263</v>
      </c>
      <c r="E53" s="452">
        <v>24224407.489999998</v>
      </c>
    </row>
    <row r="54" spans="1:5" s="131" customFormat="1" ht="15" x14ac:dyDescent="0.25">
      <c r="A54" s="382" t="s">
        <v>264</v>
      </c>
      <c r="B54" s="132">
        <v>16915917.02</v>
      </c>
      <c r="C54" s="316">
        <v>2525429</v>
      </c>
      <c r="D54" s="113">
        <v>3306711.5</v>
      </c>
      <c r="E54" s="452">
        <v>22748057.52</v>
      </c>
    </row>
    <row r="55" spans="1:5" s="131" customFormat="1" ht="15.75" thickBot="1" x14ac:dyDescent="0.3">
      <c r="A55" s="382" t="s">
        <v>265</v>
      </c>
      <c r="B55" s="132">
        <v>12097039.359999999</v>
      </c>
      <c r="C55" s="316">
        <v>766398.61</v>
      </c>
      <c r="D55" s="113">
        <v>1117181.8999999999</v>
      </c>
      <c r="E55" s="452">
        <v>13980619.869999999</v>
      </c>
    </row>
    <row r="56" spans="1:5" s="182" customFormat="1" ht="15.75" thickBot="1" x14ac:dyDescent="0.3">
      <c r="A56" s="273" t="s">
        <v>57</v>
      </c>
      <c r="B56" s="323">
        <f>SUBTOTAL(109,B4:B55)</f>
        <v>2368129721.0549998</v>
      </c>
      <c r="C56" s="323">
        <f>SUBTOTAL(109,C4:C55)</f>
        <v>280103254.48000002</v>
      </c>
      <c r="D56" s="323">
        <f>SUBTOTAL(109,D4:D55)</f>
        <v>122114501.19300003</v>
      </c>
      <c r="E56" s="492">
        <f>SUBTOTAL(109,E4:E55)</f>
        <v>2770347476.7279997</v>
      </c>
    </row>
    <row r="57" spans="1:5" s="131" customFormat="1" ht="15" x14ac:dyDescent="0.25">
      <c r="B57" s="183"/>
      <c r="C57" s="183"/>
    </row>
    <row r="58" spans="1:5" s="131" customFormat="1" ht="15" x14ac:dyDescent="0.25">
      <c r="A58" s="111" t="s">
        <v>160</v>
      </c>
      <c r="B58" s="183"/>
      <c r="C58" s="183"/>
    </row>
    <row r="59" spans="1:5" s="131" customFormat="1" ht="15" x14ac:dyDescent="0.25">
      <c r="A59" s="131" t="s">
        <v>315</v>
      </c>
      <c r="B59" s="183"/>
      <c r="C59" s="183"/>
    </row>
    <row r="60" spans="1:5" x14ac:dyDescent="0.2">
      <c r="A60" s="703"/>
      <c r="B60" s="703"/>
      <c r="C60" s="703"/>
      <c r="D60" s="703"/>
    </row>
    <row r="71" spans="1:1" ht="15" x14ac:dyDescent="0.25">
      <c r="A71" s="239"/>
    </row>
  </sheetData>
  <mergeCells count="2">
    <mergeCell ref="A60:D60"/>
    <mergeCell ref="A1:D1"/>
  </mergeCells>
  <pageMargins left="0.7" right="0.7" top="0.75" bottom="0.75" header="0.3" footer="0.3"/>
  <pageSetup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A2" sqref="A2"/>
    </sheetView>
  </sheetViews>
  <sheetFormatPr defaultColWidth="9" defaultRowHeight="12.75" x14ac:dyDescent="0.2"/>
  <cols>
    <col min="1" max="1" width="38.5" style="5" bestFit="1" customWidth="1"/>
    <col min="2" max="2" width="16.25" style="11" customWidth="1"/>
    <col min="3" max="3" width="18.875" style="12" customWidth="1"/>
    <col min="4" max="4" width="15.75" style="6" customWidth="1"/>
    <col min="5" max="5" width="14.875" style="13" customWidth="1"/>
    <col min="6" max="6" width="16.375" style="5" customWidth="1"/>
    <col min="7" max="7" width="19.625" style="5" customWidth="1"/>
    <col min="8" max="16384" width="9" style="5"/>
  </cols>
  <sheetData>
    <row r="1" spans="1:7" s="83" customFormat="1" ht="18.75" x14ac:dyDescent="0.3">
      <c r="A1" s="693" t="s">
        <v>202</v>
      </c>
      <c r="B1" s="693"/>
      <c r="C1" s="693"/>
      <c r="D1" s="693"/>
      <c r="E1" s="693"/>
    </row>
    <row r="2" spans="1:7" ht="15" customHeight="1" x14ac:dyDescent="0.2">
      <c r="A2" s="2"/>
      <c r="B2" s="3"/>
      <c r="C2" s="4"/>
      <c r="E2" s="4"/>
    </row>
    <row r="3" spans="1:7" s="101" customFormat="1" ht="60.75" thickBot="1" x14ac:dyDescent="0.3">
      <c r="A3" s="378" t="s">
        <v>368</v>
      </c>
      <c r="B3" s="379" t="s">
        <v>318</v>
      </c>
      <c r="C3" s="494" t="s">
        <v>294</v>
      </c>
      <c r="D3" s="325" t="s">
        <v>168</v>
      </c>
      <c r="E3" s="498" t="s">
        <v>58</v>
      </c>
      <c r="F3" s="497" t="s">
        <v>316</v>
      </c>
      <c r="G3" s="454" t="s">
        <v>317</v>
      </c>
    </row>
    <row r="4" spans="1:7" s="101" customFormat="1" ht="15" x14ac:dyDescent="0.25">
      <c r="A4" s="262" t="s">
        <v>103</v>
      </c>
      <c r="B4" s="175">
        <v>61003</v>
      </c>
      <c r="C4" s="495">
        <v>1018026364.85299</v>
      </c>
      <c r="D4" s="175">
        <v>87</v>
      </c>
      <c r="E4" s="495">
        <v>93657.54</v>
      </c>
      <c r="F4" s="175">
        <v>100</v>
      </c>
      <c r="G4" s="495">
        <v>996650.549</v>
      </c>
    </row>
    <row r="5" spans="1:7" s="118" customFormat="1" ht="15" x14ac:dyDescent="0.25">
      <c r="A5" s="263" t="s">
        <v>104</v>
      </c>
      <c r="B5" s="175">
        <v>105857</v>
      </c>
      <c r="C5" s="495">
        <v>1036376665.57898</v>
      </c>
      <c r="D5" s="175">
        <v>669</v>
      </c>
      <c r="E5" s="495">
        <v>2456501.5550000002</v>
      </c>
      <c r="F5" s="175">
        <v>76821</v>
      </c>
      <c r="G5" s="495">
        <v>88678033.150999606</v>
      </c>
    </row>
    <row r="6" spans="1:7" s="118" customFormat="1" ht="15" x14ac:dyDescent="0.25">
      <c r="A6" s="263" t="s">
        <v>40</v>
      </c>
      <c r="B6" s="175">
        <v>3660</v>
      </c>
      <c r="C6" s="495">
        <v>740995749.419999</v>
      </c>
      <c r="D6" s="175">
        <v>16</v>
      </c>
      <c r="E6" s="495">
        <v>106257.77</v>
      </c>
      <c r="F6" s="175"/>
      <c r="G6" s="495"/>
    </row>
    <row r="7" spans="1:7" s="118" customFormat="1" ht="15" x14ac:dyDescent="0.25">
      <c r="A7" s="263" t="s">
        <v>41</v>
      </c>
      <c r="B7" s="175">
        <v>617</v>
      </c>
      <c r="C7" s="495">
        <v>3932873.2080000001</v>
      </c>
      <c r="D7" s="411"/>
      <c r="E7" s="414"/>
      <c r="F7" s="175">
        <v>1</v>
      </c>
      <c r="G7" s="495">
        <v>42326.752999999997</v>
      </c>
    </row>
    <row r="8" spans="1:7" s="118" customFormat="1" ht="15" x14ac:dyDescent="0.25">
      <c r="A8" s="263" t="s">
        <v>87</v>
      </c>
      <c r="B8" s="175">
        <v>17991</v>
      </c>
      <c r="C8" s="495">
        <v>263014964.24000001</v>
      </c>
      <c r="D8" s="175">
        <v>56</v>
      </c>
      <c r="E8" s="495">
        <v>38956.69</v>
      </c>
      <c r="F8" s="175">
        <v>10</v>
      </c>
      <c r="G8" s="495">
        <v>8484.3700000000008</v>
      </c>
    </row>
    <row r="9" spans="1:7" s="118" customFormat="1" ht="15" x14ac:dyDescent="0.25">
      <c r="A9" s="263" t="s">
        <v>90</v>
      </c>
      <c r="B9" s="175">
        <v>130</v>
      </c>
      <c r="C9" s="495">
        <v>9137898</v>
      </c>
      <c r="D9" s="175">
        <v>505</v>
      </c>
      <c r="E9" s="495">
        <v>3749553.44</v>
      </c>
      <c r="F9" s="175"/>
      <c r="G9" s="495"/>
    </row>
    <row r="10" spans="1:7" s="118" customFormat="1" ht="15" x14ac:dyDescent="0.25">
      <c r="A10" s="263" t="s">
        <v>91</v>
      </c>
      <c r="B10" s="175">
        <v>8288</v>
      </c>
      <c r="C10" s="495">
        <v>490475849</v>
      </c>
      <c r="D10" s="175">
        <v>3</v>
      </c>
      <c r="E10" s="495">
        <v>52745</v>
      </c>
      <c r="F10" s="175"/>
      <c r="G10" s="495"/>
    </row>
    <row r="11" spans="1:7" s="118" customFormat="1" ht="15" x14ac:dyDescent="0.25">
      <c r="A11" s="263" t="s">
        <v>92</v>
      </c>
      <c r="B11" s="175">
        <v>83</v>
      </c>
      <c r="C11" s="495">
        <v>23349110.879999999</v>
      </c>
      <c r="D11" s="411"/>
      <c r="E11" s="414"/>
      <c r="F11" s="175"/>
      <c r="G11" s="495"/>
    </row>
    <row r="12" spans="1:7" s="118" customFormat="1" ht="15" x14ac:dyDescent="0.25">
      <c r="A12" s="263" t="s">
        <v>93</v>
      </c>
      <c r="B12" s="175">
        <v>36861</v>
      </c>
      <c r="C12" s="495">
        <v>280430029.57999802</v>
      </c>
      <c r="D12" s="175">
        <v>1595</v>
      </c>
      <c r="E12" s="495">
        <v>19244203.920000002</v>
      </c>
      <c r="F12" s="175">
        <v>9</v>
      </c>
      <c r="G12" s="495">
        <v>48088.31</v>
      </c>
    </row>
    <row r="13" spans="1:7" s="118" customFormat="1" ht="15" x14ac:dyDescent="0.25">
      <c r="A13" s="263" t="s">
        <v>95</v>
      </c>
      <c r="B13" s="175">
        <v>433</v>
      </c>
      <c r="C13" s="495">
        <v>225569</v>
      </c>
      <c r="D13" s="411"/>
      <c r="E13" s="414"/>
      <c r="F13" s="175"/>
      <c r="G13" s="495"/>
    </row>
    <row r="14" spans="1:7" s="118" customFormat="1" ht="15" x14ac:dyDescent="0.25">
      <c r="A14" s="263" t="s">
        <v>96</v>
      </c>
      <c r="B14" s="175">
        <v>2086</v>
      </c>
      <c r="C14" s="495">
        <v>1891319.1</v>
      </c>
      <c r="D14" s="175">
        <v>29</v>
      </c>
      <c r="E14" s="495">
        <v>33939.442000000003</v>
      </c>
      <c r="F14" s="175"/>
      <c r="G14" s="495"/>
    </row>
    <row r="15" spans="1:7" s="118" customFormat="1" ht="15" x14ac:dyDescent="0.25">
      <c r="A15" s="263" t="s">
        <v>98</v>
      </c>
      <c r="B15" s="175">
        <v>161</v>
      </c>
      <c r="C15" s="495">
        <v>4238702.9110000003</v>
      </c>
      <c r="D15" s="411"/>
      <c r="E15" s="414"/>
      <c r="F15" s="175"/>
      <c r="G15" s="495"/>
    </row>
    <row r="16" spans="1:7" s="118" customFormat="1" ht="15" x14ac:dyDescent="0.25">
      <c r="A16" s="263" t="s">
        <v>94</v>
      </c>
      <c r="B16" s="175">
        <v>78757</v>
      </c>
      <c r="C16" s="495">
        <v>743230843.339993</v>
      </c>
      <c r="D16" s="175">
        <v>32</v>
      </c>
      <c r="E16" s="495">
        <v>498322.71</v>
      </c>
      <c r="F16" s="175">
        <v>423</v>
      </c>
      <c r="G16" s="495">
        <v>2769294.64</v>
      </c>
    </row>
    <row r="17" spans="1:7" s="118" customFormat="1" ht="15" x14ac:dyDescent="0.25">
      <c r="A17" s="263" t="s">
        <v>99</v>
      </c>
      <c r="B17" s="175">
        <v>39349</v>
      </c>
      <c r="C17" s="495">
        <v>96705313.099999696</v>
      </c>
      <c r="D17" s="175">
        <v>210</v>
      </c>
      <c r="E17" s="495">
        <v>2030192.9</v>
      </c>
      <c r="F17" s="175"/>
      <c r="G17" s="495"/>
    </row>
    <row r="18" spans="1:7" s="118" customFormat="1" ht="15" x14ac:dyDescent="0.25">
      <c r="A18" s="263" t="s">
        <v>101</v>
      </c>
      <c r="B18" s="175">
        <v>3305</v>
      </c>
      <c r="C18" s="495">
        <v>18600034.440000001</v>
      </c>
      <c r="D18" s="175">
        <v>1</v>
      </c>
      <c r="E18" s="495">
        <v>5456855.3700000001</v>
      </c>
      <c r="F18" s="175"/>
      <c r="G18" s="495"/>
    </row>
    <row r="19" spans="1:7" s="118" customFormat="1" ht="15" x14ac:dyDescent="0.25">
      <c r="A19" s="263" t="s">
        <v>35</v>
      </c>
      <c r="B19" s="175">
        <v>98</v>
      </c>
      <c r="C19" s="495">
        <v>420372.68</v>
      </c>
      <c r="D19" s="411"/>
      <c r="E19" s="414"/>
      <c r="F19" s="175"/>
      <c r="G19" s="495"/>
    </row>
    <row r="20" spans="1:7" s="118" customFormat="1" ht="15" x14ac:dyDescent="0.25">
      <c r="A20" s="263" t="s">
        <v>36</v>
      </c>
      <c r="B20" s="175">
        <v>201</v>
      </c>
      <c r="C20" s="495">
        <v>76780369.810000002</v>
      </c>
      <c r="D20" s="175">
        <v>120</v>
      </c>
      <c r="E20" s="495">
        <v>22984329</v>
      </c>
      <c r="F20" s="175"/>
      <c r="G20" s="495"/>
    </row>
    <row r="21" spans="1:7" s="118" customFormat="1" ht="15" x14ac:dyDescent="0.25">
      <c r="A21" s="263" t="s">
        <v>37</v>
      </c>
      <c r="B21" s="175">
        <v>2476</v>
      </c>
      <c r="C21" s="495">
        <v>112447242</v>
      </c>
      <c r="D21" s="175">
        <v>6</v>
      </c>
      <c r="E21" s="495">
        <v>1203098</v>
      </c>
      <c r="F21" s="175">
        <v>2</v>
      </c>
      <c r="G21" s="495">
        <v>0</v>
      </c>
    </row>
    <row r="22" spans="1:7" s="101" customFormat="1" ht="15.75" thickBot="1" x14ac:dyDescent="0.3">
      <c r="A22" s="264" t="s">
        <v>105</v>
      </c>
      <c r="B22" s="175">
        <v>53790</v>
      </c>
      <c r="C22" s="495">
        <v>1310670812.289</v>
      </c>
      <c r="D22" s="175">
        <v>120</v>
      </c>
      <c r="E22" s="499">
        <v>1186763.6140000001</v>
      </c>
      <c r="F22" s="175">
        <v>213</v>
      </c>
      <c r="G22" s="495">
        <v>3455926.4369999999</v>
      </c>
    </row>
    <row r="23" spans="1:7" s="131" customFormat="1" ht="15.75" thickBot="1" x14ac:dyDescent="0.3">
      <c r="A23" s="339" t="s">
        <v>1</v>
      </c>
      <c r="B23" s="245">
        <f>SUM(B4:B22)</f>
        <v>415146</v>
      </c>
      <c r="C23" s="246">
        <f>SUM(C4:C22)</f>
        <v>6230950083.4299603</v>
      </c>
      <c r="D23" s="245">
        <f>SUM(D4:D22)</f>
        <v>3449</v>
      </c>
      <c r="E23" s="246">
        <f>SUM(E4:E22)</f>
        <v>59135376.951000005</v>
      </c>
      <c r="F23" s="245">
        <f>SUBTOTAL(109,F4:F22)</f>
        <v>77579</v>
      </c>
      <c r="G23" s="246">
        <f>SUBTOTAL(109,G4:G22)</f>
        <v>95998804.209999621</v>
      </c>
    </row>
    <row r="24" spans="1:7" s="101" customFormat="1" ht="15" x14ac:dyDescent="0.25">
      <c r="A24" s="111"/>
      <c r="B24" s="114"/>
      <c r="C24" s="184"/>
      <c r="D24" s="185"/>
      <c r="E24" s="186"/>
    </row>
    <row r="25" spans="1:7" s="101" customFormat="1" ht="15" x14ac:dyDescent="0.25">
      <c r="A25" s="111" t="s">
        <v>160</v>
      </c>
      <c r="B25" s="114"/>
      <c r="C25" s="184"/>
      <c r="D25" s="185"/>
      <c r="E25" s="186"/>
    </row>
    <row r="26" spans="1:7" s="101" customFormat="1" ht="15" x14ac:dyDescent="0.25">
      <c r="A26" s="101" t="s">
        <v>165</v>
      </c>
      <c r="B26" s="114"/>
      <c r="C26" s="184"/>
      <c r="D26" s="185"/>
      <c r="E26" s="186"/>
    </row>
    <row r="27" spans="1:7" s="101" customFormat="1" ht="15" x14ac:dyDescent="0.25">
      <c r="A27" s="239" t="s">
        <v>299</v>
      </c>
      <c r="B27" s="175"/>
      <c r="C27" s="187"/>
      <c r="D27" s="185"/>
      <c r="E27" s="188"/>
    </row>
    <row r="28" spans="1:7" s="101" customFormat="1" ht="15" x14ac:dyDescent="0.25">
      <c r="A28" s="111" t="s">
        <v>166</v>
      </c>
      <c r="B28" s="189"/>
      <c r="C28" s="188"/>
      <c r="D28" s="185"/>
      <c r="E28" s="190"/>
    </row>
    <row r="29" spans="1:7" s="1" customFormat="1" ht="78" customHeight="1" x14ac:dyDescent="0.25">
      <c r="A29" s="698" t="s">
        <v>369</v>
      </c>
      <c r="B29" s="698"/>
      <c r="C29" s="698"/>
      <c r="D29" s="698"/>
      <c r="E29" s="698"/>
      <c r="F29" s="698"/>
      <c r="G29" s="698"/>
    </row>
    <row r="30" spans="1:7" s="101" customFormat="1" ht="27" customHeight="1" x14ac:dyDescent="0.25">
      <c r="A30" s="699" t="s">
        <v>339</v>
      </c>
      <c r="B30" s="699"/>
      <c r="C30" s="699"/>
      <c r="D30" s="699"/>
      <c r="E30" s="699"/>
      <c r="F30" s="699"/>
      <c r="G30" s="699"/>
    </row>
    <row r="31" spans="1:7" x14ac:dyDescent="0.2">
      <c r="A31" s="699"/>
      <c r="B31" s="699"/>
      <c r="C31" s="699"/>
      <c r="D31" s="699"/>
      <c r="E31" s="699"/>
      <c r="F31" s="699"/>
      <c r="G31" s="699"/>
    </row>
  </sheetData>
  <mergeCells count="3">
    <mergeCell ref="A1:E1"/>
    <mergeCell ref="A30:G31"/>
    <mergeCell ref="A29:G29"/>
  </mergeCells>
  <pageMargins left="0.7" right="0.7" top="0.75" bottom="0.75" header="0.3" footer="0.3"/>
  <pageSetup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A2" sqref="A2"/>
    </sheetView>
  </sheetViews>
  <sheetFormatPr defaultColWidth="9" defaultRowHeight="12.75" x14ac:dyDescent="0.2"/>
  <cols>
    <col min="1" max="1" width="43.875" style="9" customWidth="1"/>
    <col min="2" max="2" width="17.375" style="9" customWidth="1"/>
    <col min="3" max="3" width="15" style="15" customWidth="1"/>
    <col min="4" max="4" width="15.375" style="16" customWidth="1"/>
    <col min="5" max="5" width="14.625" style="17" customWidth="1"/>
    <col min="6" max="6" width="12" style="9" customWidth="1"/>
    <col min="7" max="7" width="13.875" style="9" customWidth="1"/>
    <col min="8" max="16384" width="9" style="9"/>
  </cols>
  <sheetData>
    <row r="1" spans="1:7" s="181" customFormat="1" ht="37.5" customHeight="1" x14ac:dyDescent="0.3">
      <c r="A1" s="704" t="s">
        <v>201</v>
      </c>
      <c r="B1" s="704"/>
      <c r="C1" s="704"/>
      <c r="D1" s="704"/>
      <c r="E1" s="704"/>
    </row>
    <row r="2" spans="1:7" ht="15" customHeight="1" thickBot="1" x14ac:dyDescent="0.25">
      <c r="A2" s="14"/>
    </row>
    <row r="3" spans="1:7" s="131" customFormat="1" ht="75.75" thickBot="1" x14ac:dyDescent="0.3">
      <c r="A3" s="191" t="s">
        <v>56</v>
      </c>
      <c r="B3" s="379" t="s">
        <v>318</v>
      </c>
      <c r="C3" s="287" t="s">
        <v>294</v>
      </c>
      <c r="D3" s="288" t="s">
        <v>168</v>
      </c>
      <c r="E3" s="289" t="s">
        <v>58</v>
      </c>
      <c r="F3" s="453" t="s">
        <v>316</v>
      </c>
      <c r="G3" s="501" t="s">
        <v>317</v>
      </c>
    </row>
    <row r="4" spans="1:7" s="131" customFormat="1" ht="15" x14ac:dyDescent="0.25">
      <c r="A4" s="265" t="s">
        <v>59</v>
      </c>
      <c r="B4" s="255">
        <v>6981</v>
      </c>
      <c r="C4" s="318">
        <v>396275113.12799901</v>
      </c>
      <c r="D4" s="254">
        <v>60</v>
      </c>
      <c r="E4" s="320">
        <v>455744.69500000001</v>
      </c>
      <c r="F4" s="254">
        <v>920</v>
      </c>
      <c r="G4" s="320">
        <v>8283747.2120000003</v>
      </c>
    </row>
    <row r="5" spans="1:7" s="131" customFormat="1" ht="15" x14ac:dyDescent="0.25">
      <c r="A5" s="266" t="s">
        <v>319</v>
      </c>
      <c r="B5" s="183">
        <v>65391</v>
      </c>
      <c r="C5" s="319">
        <v>326064072.23399502</v>
      </c>
      <c r="D5" s="256">
        <v>781</v>
      </c>
      <c r="E5" s="321">
        <v>8361030.8320000004</v>
      </c>
      <c r="F5" s="256">
        <v>30731</v>
      </c>
      <c r="G5" s="321">
        <v>8705435.8820000291</v>
      </c>
    </row>
    <row r="6" spans="1:7" s="131" customFormat="1" ht="14.25" customHeight="1" x14ac:dyDescent="0.25">
      <c r="A6" s="266" t="s">
        <v>24</v>
      </c>
      <c r="B6" s="183">
        <v>11419</v>
      </c>
      <c r="C6" s="319">
        <v>63680240.117999598</v>
      </c>
      <c r="D6" s="256">
        <v>1534</v>
      </c>
      <c r="E6" s="321">
        <v>14552891.279999999</v>
      </c>
      <c r="F6" s="256">
        <v>1139</v>
      </c>
      <c r="G6" s="321">
        <v>465966.609</v>
      </c>
    </row>
    <row r="7" spans="1:7" s="131" customFormat="1" ht="15" x14ac:dyDescent="0.25">
      <c r="A7" s="266" t="s">
        <v>60</v>
      </c>
      <c r="B7" s="183">
        <v>4636</v>
      </c>
      <c r="C7" s="319">
        <v>334628796.13099998</v>
      </c>
      <c r="D7" s="256">
        <v>7</v>
      </c>
      <c r="E7" s="321">
        <v>34767.82</v>
      </c>
      <c r="F7" s="256">
        <v>28</v>
      </c>
      <c r="G7" s="321">
        <v>114220.906</v>
      </c>
    </row>
    <row r="8" spans="1:7" s="131" customFormat="1" ht="15" x14ac:dyDescent="0.25">
      <c r="A8" s="266" t="s">
        <v>61</v>
      </c>
      <c r="B8" s="183">
        <v>3299</v>
      </c>
      <c r="C8" s="319">
        <v>101087920.932</v>
      </c>
      <c r="D8" s="256">
        <v>64</v>
      </c>
      <c r="E8" s="321">
        <v>2033175.8810000001</v>
      </c>
      <c r="F8" s="256">
        <v>42</v>
      </c>
      <c r="G8" s="321">
        <v>166771.58799999999</v>
      </c>
    </row>
    <row r="9" spans="1:7" s="131" customFormat="1" ht="15" x14ac:dyDescent="0.25">
      <c r="A9" s="266" t="s">
        <v>279</v>
      </c>
      <c r="B9" s="183">
        <v>2718</v>
      </c>
      <c r="C9" s="319">
        <v>43742247.325000003</v>
      </c>
      <c r="D9" s="415"/>
      <c r="E9" s="411"/>
      <c r="F9" s="256">
        <v>6</v>
      </c>
      <c r="G9" s="321">
        <v>2362.44</v>
      </c>
    </row>
    <row r="10" spans="1:7" s="131" customFormat="1" ht="15" x14ac:dyDescent="0.25">
      <c r="A10" s="266" t="s">
        <v>62</v>
      </c>
      <c r="B10" s="183">
        <v>31072</v>
      </c>
      <c r="C10" s="319">
        <v>90125625.821999297</v>
      </c>
      <c r="D10" s="256">
        <v>92</v>
      </c>
      <c r="E10" s="321">
        <v>95067.862999999998</v>
      </c>
      <c r="F10" s="256">
        <v>6260</v>
      </c>
      <c r="G10" s="321">
        <v>1961741.2709999999</v>
      </c>
    </row>
    <row r="11" spans="1:7" s="131" customFormat="1" ht="14.25" customHeight="1" x14ac:dyDescent="0.25">
      <c r="A11" s="266" t="s">
        <v>63</v>
      </c>
      <c r="B11" s="183">
        <v>6669</v>
      </c>
      <c r="C11" s="319">
        <v>13404248.586999999</v>
      </c>
      <c r="D11" s="256">
        <v>5</v>
      </c>
      <c r="E11" s="567">
        <v>4.0000000000000001E-3</v>
      </c>
      <c r="F11" s="256">
        <v>393</v>
      </c>
      <c r="G11" s="321">
        <v>155864.06299999999</v>
      </c>
    </row>
    <row r="12" spans="1:7" s="131" customFormat="1" ht="15" x14ac:dyDescent="0.25">
      <c r="A12" s="266" t="s">
        <v>280</v>
      </c>
      <c r="B12" s="183">
        <v>41388</v>
      </c>
      <c r="C12" s="319">
        <v>215558694.05299401</v>
      </c>
      <c r="D12" s="256">
        <v>161</v>
      </c>
      <c r="E12" s="321">
        <v>447478.1</v>
      </c>
      <c r="F12" s="256">
        <v>139</v>
      </c>
      <c r="G12" s="321">
        <v>1064735.557</v>
      </c>
    </row>
    <row r="13" spans="1:7" s="131" customFormat="1" ht="15" x14ac:dyDescent="0.25">
      <c r="A13" s="266" t="s">
        <v>64</v>
      </c>
      <c r="B13" s="183">
        <v>32406</v>
      </c>
      <c r="C13" s="319">
        <v>903675419.93598998</v>
      </c>
      <c r="D13" s="256">
        <v>344</v>
      </c>
      <c r="E13" s="321">
        <v>30472141.850000001</v>
      </c>
      <c r="F13" s="256">
        <v>8576</v>
      </c>
      <c r="G13" s="321">
        <v>36863044.158</v>
      </c>
    </row>
    <row r="14" spans="1:7" s="131" customFormat="1" ht="15" x14ac:dyDescent="0.25">
      <c r="A14" s="266" t="s">
        <v>65</v>
      </c>
      <c r="B14" s="183">
        <v>1575</v>
      </c>
      <c r="C14" s="319">
        <v>301977353.421</v>
      </c>
      <c r="D14" s="256">
        <v>7</v>
      </c>
      <c r="E14" s="568">
        <v>0</v>
      </c>
      <c r="F14" s="256"/>
      <c r="G14" s="321"/>
    </row>
    <row r="15" spans="1:7" s="131" customFormat="1" ht="15" x14ac:dyDescent="0.25">
      <c r="A15" s="266" t="s">
        <v>66</v>
      </c>
      <c r="B15" s="183">
        <v>877</v>
      </c>
      <c r="C15" s="319">
        <v>17209706.804000001</v>
      </c>
      <c r="D15" s="256">
        <v>2</v>
      </c>
      <c r="E15" s="569">
        <v>0</v>
      </c>
      <c r="F15" s="256">
        <v>11</v>
      </c>
      <c r="G15" s="321">
        <v>231731.72399999999</v>
      </c>
    </row>
    <row r="16" spans="1:7" s="131" customFormat="1" ht="14.25" customHeight="1" x14ac:dyDescent="0.25">
      <c r="A16" s="266" t="s">
        <v>67</v>
      </c>
      <c r="B16" s="183">
        <v>12232</v>
      </c>
      <c r="C16" s="319">
        <v>274327141.44600099</v>
      </c>
      <c r="D16" s="256">
        <v>5</v>
      </c>
      <c r="E16" s="321">
        <v>15.353999999999999</v>
      </c>
      <c r="F16" s="256">
        <v>384</v>
      </c>
      <c r="G16" s="321">
        <v>60558.377999999997</v>
      </c>
    </row>
    <row r="17" spans="1:7" s="131" customFormat="1" ht="15" x14ac:dyDescent="0.25">
      <c r="A17" s="266" t="s">
        <v>281</v>
      </c>
      <c r="B17" s="183">
        <v>39158</v>
      </c>
      <c r="C17" s="319">
        <v>349875274.53300101</v>
      </c>
      <c r="D17" s="256">
        <v>38</v>
      </c>
      <c r="E17" s="321">
        <v>57077.985999999997</v>
      </c>
      <c r="F17" s="256">
        <v>711</v>
      </c>
      <c r="G17" s="321">
        <v>1683865.709</v>
      </c>
    </row>
    <row r="18" spans="1:7" s="131" customFormat="1" ht="15" x14ac:dyDescent="0.25">
      <c r="A18" s="266" t="s">
        <v>133</v>
      </c>
      <c r="B18" s="183">
        <v>47</v>
      </c>
      <c r="C18" s="319">
        <v>90962.19</v>
      </c>
      <c r="D18" s="415"/>
      <c r="E18" s="414"/>
      <c r="F18" s="256"/>
      <c r="G18" s="321"/>
    </row>
    <row r="19" spans="1:7" s="131" customFormat="1" ht="14.25" customHeight="1" x14ac:dyDescent="0.25">
      <c r="A19" s="266" t="s">
        <v>282</v>
      </c>
      <c r="B19" s="183">
        <v>2943</v>
      </c>
      <c r="C19" s="319">
        <v>164586689.48800099</v>
      </c>
      <c r="D19" s="256">
        <v>9</v>
      </c>
      <c r="E19" s="321">
        <v>160395.73000000001</v>
      </c>
      <c r="F19" s="256">
        <v>2</v>
      </c>
      <c r="G19" s="321">
        <v>0</v>
      </c>
    </row>
    <row r="20" spans="1:7" s="131" customFormat="1" ht="13.5" customHeight="1" x14ac:dyDescent="0.25">
      <c r="A20" s="266" t="s">
        <v>68</v>
      </c>
      <c r="B20" s="183">
        <v>43434</v>
      </c>
      <c r="C20" s="319">
        <v>769822366.95199203</v>
      </c>
      <c r="D20" s="256">
        <v>43</v>
      </c>
      <c r="E20" s="321">
        <v>54857.525999999998</v>
      </c>
      <c r="F20" s="256">
        <v>4665</v>
      </c>
      <c r="G20" s="321">
        <v>7458677.2249999996</v>
      </c>
    </row>
    <row r="21" spans="1:7" s="131" customFormat="1" ht="15" x14ac:dyDescent="0.25">
      <c r="A21" s="266" t="s">
        <v>283</v>
      </c>
      <c r="B21" s="183">
        <v>8537</v>
      </c>
      <c r="C21" s="319">
        <v>168474809.60600001</v>
      </c>
      <c r="D21" s="256">
        <v>55</v>
      </c>
      <c r="E21" s="321">
        <v>2173560.5630000001</v>
      </c>
      <c r="F21" s="256">
        <v>2139</v>
      </c>
      <c r="G21" s="321">
        <v>3796515.6120000002</v>
      </c>
    </row>
    <row r="22" spans="1:7" s="131" customFormat="1" ht="15" x14ac:dyDescent="0.25">
      <c r="A22" s="266" t="s">
        <v>69</v>
      </c>
      <c r="B22" s="183">
        <v>80</v>
      </c>
      <c r="C22" s="321">
        <v>4933938</v>
      </c>
      <c r="D22" s="411"/>
      <c r="E22" s="411"/>
      <c r="F22" s="256">
        <v>1</v>
      </c>
      <c r="G22" s="321">
        <v>0</v>
      </c>
    </row>
    <row r="23" spans="1:7" s="131" customFormat="1" ht="15" x14ac:dyDescent="0.25">
      <c r="A23" s="266" t="s">
        <v>284</v>
      </c>
      <c r="B23" s="183">
        <v>24678</v>
      </c>
      <c r="C23" s="319">
        <v>463049993.75199997</v>
      </c>
      <c r="D23" s="256">
        <v>90</v>
      </c>
      <c r="E23" s="321">
        <v>121561.25599999999</v>
      </c>
      <c r="F23" s="256">
        <v>2377</v>
      </c>
      <c r="G23" s="321">
        <v>9308424.07099998</v>
      </c>
    </row>
    <row r="24" spans="1:7" s="131" customFormat="1" ht="15" x14ac:dyDescent="0.25">
      <c r="A24" s="266" t="s">
        <v>70</v>
      </c>
      <c r="B24" s="183">
        <v>71839</v>
      </c>
      <c r="C24" s="319">
        <v>1204459594.2079899</v>
      </c>
      <c r="D24" s="256">
        <v>136</v>
      </c>
      <c r="E24" s="321">
        <v>103610.211</v>
      </c>
      <c r="F24" s="256">
        <v>18264</v>
      </c>
      <c r="G24" s="321">
        <v>15484701.659000101</v>
      </c>
    </row>
    <row r="25" spans="1:7" s="131" customFormat="1" ht="15.75" thickBot="1" x14ac:dyDescent="0.3">
      <c r="A25" s="267" t="s">
        <v>71</v>
      </c>
      <c r="B25" s="371">
        <v>3767</v>
      </c>
      <c r="C25" s="364">
        <v>23899874.763999999</v>
      </c>
      <c r="D25" s="371">
        <v>16</v>
      </c>
      <c r="E25" s="380">
        <v>12000</v>
      </c>
      <c r="F25" s="371">
        <v>791</v>
      </c>
      <c r="G25" s="380">
        <v>190440.14600000001</v>
      </c>
    </row>
    <row r="26" spans="1:7" s="131" customFormat="1" ht="15.75" thickBot="1" x14ac:dyDescent="0.3">
      <c r="A26" s="277" t="s">
        <v>1</v>
      </c>
      <c r="B26" s="359">
        <f>SUM(B4:B25)</f>
        <v>415146</v>
      </c>
      <c r="C26" s="360">
        <f t="shared" ref="C26:E26" si="0">SUM(C4:C25)</f>
        <v>6230950083.4299612</v>
      </c>
      <c r="D26" s="361">
        <f t="shared" si="0"/>
        <v>3449</v>
      </c>
      <c r="E26" s="362">
        <f t="shared" si="0"/>
        <v>59135376.951000005</v>
      </c>
      <c r="F26" s="361">
        <f>SUBTOTAL(109,F4:F25)</f>
        <v>77579</v>
      </c>
      <c r="G26" s="362">
        <f>SUBTOTAL(109,G4:G25)</f>
        <v>95998804.210000113</v>
      </c>
    </row>
    <row r="27" spans="1:7" s="111" customFormat="1" ht="15" x14ac:dyDescent="0.25">
      <c r="A27" s="192"/>
      <c r="B27" s="193"/>
      <c r="C27" s="194"/>
      <c r="D27" s="195"/>
      <c r="E27" s="196"/>
    </row>
    <row r="28" spans="1:7" s="111" customFormat="1" ht="15" x14ac:dyDescent="0.25">
      <c r="A28" s="111" t="s">
        <v>160</v>
      </c>
      <c r="B28" s="193"/>
      <c r="C28" s="194"/>
      <c r="D28" s="195"/>
      <c r="E28" s="196"/>
    </row>
    <row r="29" spans="1:7" s="111" customFormat="1" ht="15" x14ac:dyDescent="0.25">
      <c r="A29" s="101" t="s">
        <v>165</v>
      </c>
      <c r="B29" s="193"/>
      <c r="C29" s="194"/>
      <c r="D29" s="195"/>
      <c r="E29" s="196"/>
    </row>
    <row r="30" spans="1:7" s="131" customFormat="1" ht="15" x14ac:dyDescent="0.25">
      <c r="A30" s="239" t="s">
        <v>299</v>
      </c>
      <c r="C30" s="197"/>
      <c r="D30" s="198"/>
      <c r="E30" s="199"/>
    </row>
    <row r="31" spans="1:7" s="131" customFormat="1" ht="15" x14ac:dyDescent="0.25">
      <c r="A31" s="101" t="s">
        <v>173</v>
      </c>
      <c r="C31" s="197"/>
      <c r="D31" s="198"/>
      <c r="E31" s="199"/>
    </row>
    <row r="32" spans="1:7" x14ac:dyDescent="0.2">
      <c r="A32" s="5"/>
    </row>
    <row r="33" spans="1:1" x14ac:dyDescent="0.2">
      <c r="A33" s="5"/>
    </row>
  </sheetData>
  <mergeCells count="1">
    <mergeCell ref="A1:E1"/>
  </mergeCells>
  <pageMargins left="0.7" right="0.7" top="0.75" bottom="0.75" header="0.3" footer="0.3"/>
  <pageSetup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2" sqref="A2"/>
    </sheetView>
  </sheetViews>
  <sheetFormatPr defaultColWidth="9" defaultRowHeight="12.75" x14ac:dyDescent="0.2"/>
  <cols>
    <col min="1" max="1" width="38" style="5" customWidth="1"/>
    <col min="2" max="2" width="11" style="11" customWidth="1"/>
    <col min="3" max="3" width="17.625" style="5" customWidth="1"/>
    <col min="4" max="4" width="10.5" style="6" customWidth="1"/>
    <col min="5" max="5" width="16.75" style="8" customWidth="1"/>
    <col min="6" max="6" width="14.5" style="5" customWidth="1"/>
    <col min="7" max="7" width="13.125" style="5" customWidth="1"/>
    <col min="8" max="16384" width="9" style="5"/>
  </cols>
  <sheetData>
    <row r="1" spans="1:7" s="201" customFormat="1" ht="18.75" x14ac:dyDescent="0.3">
      <c r="A1" s="152" t="s">
        <v>200</v>
      </c>
      <c r="B1" s="200"/>
      <c r="D1" s="202"/>
      <c r="E1" s="203"/>
    </row>
    <row r="2" spans="1:7" ht="15" customHeight="1" thickBot="1" x14ac:dyDescent="0.25">
      <c r="A2" s="2"/>
      <c r="E2" s="45"/>
    </row>
    <row r="3" spans="1:7" s="101" customFormat="1" ht="45.75" thickBot="1" x14ac:dyDescent="0.3">
      <c r="A3" s="278" t="s">
        <v>368</v>
      </c>
      <c r="B3" s="271" t="s">
        <v>320</v>
      </c>
      <c r="C3" s="502" t="s">
        <v>294</v>
      </c>
      <c r="D3" s="271" t="s">
        <v>72</v>
      </c>
      <c r="E3" s="504" t="s">
        <v>285</v>
      </c>
      <c r="F3" s="453" t="s">
        <v>346</v>
      </c>
      <c r="G3" s="453" t="s">
        <v>321</v>
      </c>
    </row>
    <row r="4" spans="1:7" s="101" customFormat="1" ht="15" x14ac:dyDescent="0.25">
      <c r="A4" s="262" t="s">
        <v>103</v>
      </c>
      <c r="B4" s="183">
        <v>1727909.32</v>
      </c>
      <c r="C4" s="321">
        <v>0</v>
      </c>
      <c r="D4" s="183">
        <v>102799.69</v>
      </c>
      <c r="E4" s="321">
        <v>0</v>
      </c>
      <c r="F4" s="183">
        <v>6272181.1229999997</v>
      </c>
      <c r="G4" s="328">
        <v>0</v>
      </c>
    </row>
    <row r="5" spans="1:7" s="101" customFormat="1" ht="15" x14ac:dyDescent="0.25">
      <c r="A5" s="263" t="s">
        <v>104</v>
      </c>
      <c r="B5" s="183">
        <v>5292499.7599998899</v>
      </c>
      <c r="C5" s="321">
        <v>0</v>
      </c>
      <c r="D5" s="183">
        <v>964565.70300000103</v>
      </c>
      <c r="E5" s="321">
        <v>0</v>
      </c>
      <c r="F5" s="183">
        <v>6693821.58699999</v>
      </c>
      <c r="G5" s="328">
        <v>0</v>
      </c>
    </row>
    <row r="6" spans="1:7" s="101" customFormat="1" ht="15" x14ac:dyDescent="0.25">
      <c r="A6" s="263" t="s">
        <v>40</v>
      </c>
      <c r="B6" s="183">
        <v>7589199.7179999696</v>
      </c>
      <c r="C6" s="321">
        <v>35417.96</v>
      </c>
      <c r="D6" s="183">
        <v>83634.539999999994</v>
      </c>
      <c r="E6" s="321">
        <v>621795.73</v>
      </c>
      <c r="F6" s="183"/>
      <c r="G6" s="328"/>
    </row>
    <row r="7" spans="1:7" s="101" customFormat="1" ht="15" x14ac:dyDescent="0.25">
      <c r="A7" s="263" t="s">
        <v>41</v>
      </c>
      <c r="B7" s="183">
        <v>949</v>
      </c>
      <c r="C7" s="321">
        <v>0</v>
      </c>
      <c r="D7" s="183"/>
      <c r="E7" s="505"/>
      <c r="F7" s="183"/>
      <c r="G7" s="328"/>
    </row>
    <row r="8" spans="1:7" s="101" customFormat="1" ht="15" x14ac:dyDescent="0.25">
      <c r="A8" s="263" t="s">
        <v>87</v>
      </c>
      <c r="B8" s="183">
        <v>116083.429</v>
      </c>
      <c r="C8" s="321">
        <v>0</v>
      </c>
      <c r="D8" s="183">
        <v>20737.101999999999</v>
      </c>
      <c r="E8" s="321">
        <v>2934862.35</v>
      </c>
      <c r="F8" s="183"/>
      <c r="G8" s="328"/>
    </row>
    <row r="9" spans="1:7" s="101" customFormat="1" ht="15" x14ac:dyDescent="0.25">
      <c r="A9" s="263" t="s">
        <v>90</v>
      </c>
      <c r="B9" s="183">
        <v>7398.1369999999997</v>
      </c>
      <c r="C9" s="321">
        <v>0</v>
      </c>
      <c r="D9" s="183">
        <v>1320.884</v>
      </c>
      <c r="E9" s="321">
        <v>3510247.73</v>
      </c>
      <c r="F9" s="183">
        <v>4.05</v>
      </c>
      <c r="G9" s="328">
        <v>0</v>
      </c>
    </row>
    <row r="10" spans="1:7" s="101" customFormat="1" ht="15" x14ac:dyDescent="0.25">
      <c r="A10" s="263" t="s">
        <v>91</v>
      </c>
      <c r="B10" s="183">
        <v>705802.63</v>
      </c>
      <c r="C10" s="321">
        <v>3123165</v>
      </c>
      <c r="D10" s="183">
        <v>9139.33</v>
      </c>
      <c r="E10" s="321">
        <v>4597049</v>
      </c>
      <c r="F10" s="183">
        <v>1494199.54</v>
      </c>
      <c r="G10" s="328">
        <v>42296</v>
      </c>
    </row>
    <row r="11" spans="1:7" s="101" customFormat="1" ht="15" x14ac:dyDescent="0.25">
      <c r="A11" s="263" t="s">
        <v>92</v>
      </c>
      <c r="B11" s="183">
        <v>4332.33</v>
      </c>
      <c r="C11" s="321">
        <v>1</v>
      </c>
      <c r="D11" s="183">
        <v>1331.99</v>
      </c>
      <c r="E11" s="321">
        <v>160418.34</v>
      </c>
      <c r="F11" s="183"/>
      <c r="G11" s="328"/>
    </row>
    <row r="12" spans="1:7" s="101" customFormat="1" ht="15" x14ac:dyDescent="0.25">
      <c r="A12" s="263" t="s">
        <v>93</v>
      </c>
      <c r="B12" s="183">
        <v>71561.48</v>
      </c>
      <c r="C12" s="321">
        <v>20234675.100000001</v>
      </c>
      <c r="D12" s="183">
        <v>5252.3499999999904</v>
      </c>
      <c r="E12" s="321">
        <v>12009352.75</v>
      </c>
      <c r="F12" s="183">
        <v>1145.95</v>
      </c>
      <c r="G12" s="328">
        <v>135688.63</v>
      </c>
    </row>
    <row r="13" spans="1:7" s="101" customFormat="1" ht="15" x14ac:dyDescent="0.25">
      <c r="A13" s="263" t="s">
        <v>95</v>
      </c>
      <c r="B13" s="183">
        <v>48134</v>
      </c>
      <c r="C13" s="321">
        <v>1067197.04</v>
      </c>
      <c r="D13" s="183">
        <v>203</v>
      </c>
      <c r="E13" s="505">
        <v>0.02</v>
      </c>
      <c r="F13" s="183"/>
      <c r="G13" s="328"/>
    </row>
    <row r="14" spans="1:7" s="101" customFormat="1" ht="15" x14ac:dyDescent="0.25">
      <c r="A14" s="263" t="s">
        <v>96</v>
      </c>
      <c r="B14" s="183">
        <v>4477.5200000000004</v>
      </c>
      <c r="C14" s="321">
        <v>1597475.08</v>
      </c>
      <c r="D14" s="183">
        <v>1636.59</v>
      </c>
      <c r="E14" s="321">
        <v>789047.52399999998</v>
      </c>
      <c r="F14" s="183"/>
      <c r="G14" s="328"/>
    </row>
    <row r="15" spans="1:7" s="101" customFormat="1" ht="15" x14ac:dyDescent="0.25">
      <c r="A15" s="263" t="s">
        <v>98</v>
      </c>
      <c r="B15" s="183">
        <v>121368.265</v>
      </c>
      <c r="C15" s="321">
        <v>388004.04200000002</v>
      </c>
      <c r="D15" s="183">
        <v>12.78</v>
      </c>
      <c r="E15" s="321">
        <v>1</v>
      </c>
      <c r="F15" s="183"/>
      <c r="G15" s="328"/>
    </row>
    <row r="16" spans="1:7" s="101" customFormat="1" ht="13.5" customHeight="1" x14ac:dyDescent="0.25">
      <c r="A16" s="263" t="s">
        <v>94</v>
      </c>
      <c r="B16" s="183">
        <v>2151064.9219999998</v>
      </c>
      <c r="C16" s="321">
        <v>921866.62</v>
      </c>
      <c r="D16" s="183">
        <v>2243.2649999999999</v>
      </c>
      <c r="E16" s="321">
        <v>1088433.23</v>
      </c>
      <c r="F16" s="183">
        <v>4124118.7960000001</v>
      </c>
      <c r="G16" s="328">
        <v>2561.11</v>
      </c>
    </row>
    <row r="17" spans="1:7" s="101" customFormat="1" ht="15" x14ac:dyDescent="0.25">
      <c r="A17" s="263" t="s">
        <v>100</v>
      </c>
      <c r="B17" s="183">
        <v>167.065</v>
      </c>
      <c r="C17" s="321">
        <v>408345.1</v>
      </c>
      <c r="D17" s="183"/>
      <c r="E17" s="505"/>
      <c r="F17" s="183"/>
      <c r="G17" s="328"/>
    </row>
    <row r="18" spans="1:7" s="101" customFormat="1" ht="15" x14ac:dyDescent="0.25">
      <c r="A18" s="263" t="s">
        <v>99</v>
      </c>
      <c r="B18" s="183">
        <v>56587.996999999901</v>
      </c>
      <c r="C18" s="321">
        <v>3039088.51</v>
      </c>
      <c r="D18" s="183">
        <v>91614.551000000007</v>
      </c>
      <c r="E18" s="321">
        <v>13889819.300000001</v>
      </c>
      <c r="F18" s="183">
        <v>5157.4759999999997</v>
      </c>
      <c r="G18" s="328">
        <v>0</v>
      </c>
    </row>
    <row r="19" spans="1:7" s="101" customFormat="1" ht="15" x14ac:dyDescent="0.25">
      <c r="A19" s="263" t="s">
        <v>101</v>
      </c>
      <c r="B19" s="183">
        <v>37947.1</v>
      </c>
      <c r="C19" s="321">
        <v>72127723.870000005</v>
      </c>
      <c r="D19" s="183">
        <v>117.1</v>
      </c>
      <c r="E19" s="321">
        <v>6760646.8799999999</v>
      </c>
      <c r="F19" s="183"/>
      <c r="G19" s="328"/>
    </row>
    <row r="20" spans="1:7" s="101" customFormat="1" ht="15" x14ac:dyDescent="0.25">
      <c r="A20" s="263" t="s">
        <v>35</v>
      </c>
      <c r="B20" s="183">
        <v>603.86</v>
      </c>
      <c r="C20" s="321">
        <v>2445021.7400000002</v>
      </c>
      <c r="D20" s="183">
        <v>18.87</v>
      </c>
      <c r="E20" s="321">
        <v>768900</v>
      </c>
      <c r="F20" s="183"/>
      <c r="G20" s="328"/>
    </row>
    <row r="21" spans="1:7" s="101" customFormat="1" ht="15" x14ac:dyDescent="0.25">
      <c r="A21" s="263" t="s">
        <v>36</v>
      </c>
      <c r="B21" s="183">
        <v>3756.6239999999998</v>
      </c>
      <c r="C21" s="321">
        <v>12302466.140000001</v>
      </c>
      <c r="D21" s="183">
        <v>323.54000000000002</v>
      </c>
      <c r="E21" s="321">
        <v>3537733</v>
      </c>
      <c r="F21" s="183"/>
      <c r="G21" s="328"/>
    </row>
    <row r="22" spans="1:7" s="101" customFormat="1" ht="15" x14ac:dyDescent="0.25">
      <c r="A22" s="263" t="s">
        <v>37</v>
      </c>
      <c r="B22" s="183">
        <v>186345.64</v>
      </c>
      <c r="C22" s="321">
        <v>7188329</v>
      </c>
      <c r="D22" s="183">
        <v>3.59</v>
      </c>
      <c r="E22" s="321">
        <v>59926</v>
      </c>
      <c r="F22" s="183"/>
      <c r="G22" s="328"/>
    </row>
    <row r="23" spans="1:7" s="101" customFormat="1" ht="15.75" thickBot="1" x14ac:dyDescent="0.3">
      <c r="A23" s="263" t="s">
        <v>105</v>
      </c>
      <c r="B23" s="183">
        <v>1476148.459</v>
      </c>
      <c r="C23" s="321">
        <v>0</v>
      </c>
      <c r="D23" s="183">
        <v>43064.86</v>
      </c>
      <c r="E23" s="321">
        <v>0</v>
      </c>
      <c r="F23" s="183">
        <v>2822530.7790000001</v>
      </c>
      <c r="G23" s="328">
        <v>0</v>
      </c>
    </row>
    <row r="24" spans="1:7" s="101" customFormat="1" ht="15.75" thickBot="1" x14ac:dyDescent="0.3">
      <c r="A24" s="278" t="s">
        <v>1</v>
      </c>
      <c r="B24" s="272">
        <f>SUM(B4:B23)</f>
        <v>19602337.255999863</v>
      </c>
      <c r="C24" s="503">
        <f>SUM(C4:C23)</f>
        <v>124878776.20199999</v>
      </c>
      <c r="D24" s="272">
        <f>SUM(D4:D23)</f>
        <v>1328019.7350000017</v>
      </c>
      <c r="E24" s="503">
        <f>SUM(E4:E23)</f>
        <v>50728232.854000002</v>
      </c>
      <c r="F24" s="272">
        <f t="shared" ref="F24:G24" si="0">SUM(F4:F23)</f>
        <v>21413159.300999988</v>
      </c>
      <c r="G24" s="503">
        <f t="shared" si="0"/>
        <v>180545.74</v>
      </c>
    </row>
    <row r="25" spans="1:7" s="101" customFormat="1" ht="15" x14ac:dyDescent="0.25">
      <c r="A25" s="111"/>
      <c r="B25" s="114"/>
      <c r="D25" s="185"/>
      <c r="E25" s="174"/>
    </row>
    <row r="26" spans="1:7" s="101" customFormat="1" ht="15" x14ac:dyDescent="0.25">
      <c r="A26" s="111" t="s">
        <v>160</v>
      </c>
      <c r="B26" s="114"/>
      <c r="D26" s="185"/>
      <c r="E26" s="174"/>
    </row>
    <row r="27" spans="1:7" s="101" customFormat="1" ht="15" x14ac:dyDescent="0.25">
      <c r="A27" s="101" t="s">
        <v>165</v>
      </c>
      <c r="B27" s="114"/>
      <c r="D27" s="185"/>
      <c r="E27" s="174"/>
    </row>
    <row r="28" spans="1:7" s="101" customFormat="1" ht="29.25" customHeight="1" x14ac:dyDescent="0.25">
      <c r="A28" s="705" t="s">
        <v>341</v>
      </c>
      <c r="B28" s="705"/>
      <c r="C28" s="705"/>
      <c r="D28" s="705"/>
      <c r="E28" s="705"/>
    </row>
    <row r="29" spans="1:7" s="101" customFormat="1" ht="15" x14ac:dyDescent="0.25">
      <c r="A29" s="101" t="s">
        <v>166</v>
      </c>
      <c r="B29" s="114"/>
      <c r="D29" s="185"/>
      <c r="E29" s="174"/>
    </row>
    <row r="30" spans="1:7" s="1" customFormat="1" ht="109.5" customHeight="1" x14ac:dyDescent="0.25">
      <c r="A30" s="698" t="s">
        <v>369</v>
      </c>
      <c r="B30" s="698"/>
      <c r="C30" s="698"/>
      <c r="D30" s="698"/>
      <c r="E30" s="698"/>
      <c r="F30" s="297"/>
    </row>
  </sheetData>
  <mergeCells count="2">
    <mergeCell ref="A28:E28"/>
    <mergeCell ref="A30:E30"/>
  </mergeCells>
  <pageMargins left="0.7" right="0.7" top="0.75" bottom="0.75" header="0.3" footer="0.3"/>
  <pageSetup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zoomScaleNormal="100" workbookViewId="0">
      <selection activeCell="A2" sqref="A2"/>
    </sheetView>
  </sheetViews>
  <sheetFormatPr defaultColWidth="9" defaultRowHeight="12.75" x14ac:dyDescent="0.2"/>
  <cols>
    <col min="1" max="1" width="19.875" style="5" bestFit="1" customWidth="1"/>
    <col min="2" max="2" width="13.375" style="11" bestFit="1" customWidth="1"/>
    <col min="3" max="3" width="12.125" style="30" bestFit="1" customWidth="1"/>
    <col min="4" max="4" width="12.875" style="39" customWidth="1"/>
    <col min="5" max="5" width="13.375" style="5" customWidth="1"/>
    <col min="6" max="7" width="9" style="5"/>
    <col min="8" max="8" width="10.125" style="5" bestFit="1" customWidth="1"/>
    <col min="9" max="16384" width="9" style="5"/>
  </cols>
  <sheetData>
    <row r="1" spans="1:5" s="142" customFormat="1" ht="42.75" customHeight="1" x14ac:dyDescent="0.3">
      <c r="A1" s="704" t="s">
        <v>352</v>
      </c>
      <c r="B1" s="704"/>
      <c r="C1" s="704"/>
      <c r="D1" s="704"/>
    </row>
    <row r="2" spans="1:5" s="1" customFormat="1" ht="15" customHeight="1" x14ac:dyDescent="0.25">
      <c r="A2" s="307"/>
      <c r="B2" s="308"/>
      <c r="C2" s="294"/>
      <c r="D2" s="309"/>
    </row>
    <row r="3" spans="1:5" s="103" customFormat="1" ht="45.75" thickBot="1" x14ac:dyDescent="0.3">
      <c r="A3" s="381" t="s">
        <v>312</v>
      </c>
      <c r="B3" s="204" t="s">
        <v>320</v>
      </c>
      <c r="C3" s="204" t="s">
        <v>72</v>
      </c>
      <c r="D3" s="271" t="s">
        <v>322</v>
      </c>
      <c r="E3" s="180" t="s">
        <v>8</v>
      </c>
    </row>
    <row r="4" spans="1:5" s="101" customFormat="1" ht="15" x14ac:dyDescent="0.25">
      <c r="A4" s="279" t="s">
        <v>215</v>
      </c>
      <c r="B4" s="316">
        <v>182065.522</v>
      </c>
      <c r="C4" s="316">
        <v>3490.8229999999999</v>
      </c>
      <c r="D4" s="316">
        <v>1873.299</v>
      </c>
      <c r="E4" s="114">
        <v>187429.644</v>
      </c>
    </row>
    <row r="5" spans="1:5" s="101" customFormat="1" ht="15" x14ac:dyDescent="0.25">
      <c r="A5" s="280" t="s">
        <v>216</v>
      </c>
      <c r="B5" s="316">
        <v>100494.859</v>
      </c>
      <c r="C5" s="316">
        <v>5150.7280000000301</v>
      </c>
      <c r="D5" s="316">
        <v>1968706.666</v>
      </c>
      <c r="E5" s="114">
        <v>2074352.253</v>
      </c>
    </row>
    <row r="6" spans="1:5" s="118" customFormat="1" ht="15" x14ac:dyDescent="0.25">
      <c r="A6" s="280" t="s">
        <v>217</v>
      </c>
      <c r="B6" s="316">
        <v>491411.94400000002</v>
      </c>
      <c r="C6" s="316">
        <v>37934.540999999997</v>
      </c>
      <c r="D6" s="316">
        <v>4072777.2220000001</v>
      </c>
      <c r="E6" s="114">
        <v>4602123.7070000004</v>
      </c>
    </row>
    <row r="7" spans="1:5" s="118" customFormat="1" ht="15" x14ac:dyDescent="0.25">
      <c r="A7" s="280" t="s">
        <v>218</v>
      </c>
      <c r="B7" s="316">
        <v>664953.05900000001</v>
      </c>
      <c r="C7" s="316">
        <v>4243.9840000000004</v>
      </c>
      <c r="D7" s="316">
        <v>33138.29</v>
      </c>
      <c r="E7" s="114">
        <v>702335.33300000103</v>
      </c>
    </row>
    <row r="8" spans="1:5" s="118" customFormat="1" ht="15" x14ac:dyDescent="0.25">
      <c r="A8" s="280" t="s">
        <v>219</v>
      </c>
      <c r="B8" s="316">
        <v>1856831.5870000201</v>
      </c>
      <c r="C8" s="316">
        <v>10656.668</v>
      </c>
      <c r="D8" s="316">
        <v>2370918.801</v>
      </c>
      <c r="E8" s="114">
        <v>4238407.0560000204</v>
      </c>
    </row>
    <row r="9" spans="1:5" s="118" customFormat="1" ht="15" x14ac:dyDescent="0.25">
      <c r="A9" s="280" t="s">
        <v>220</v>
      </c>
      <c r="B9" s="316">
        <v>599490.86099999899</v>
      </c>
      <c r="C9" s="316">
        <v>37159.96</v>
      </c>
      <c r="D9" s="316">
        <v>222087.32</v>
      </c>
      <c r="E9" s="114">
        <v>858738.14099999901</v>
      </c>
    </row>
    <row r="10" spans="1:5" s="118" customFormat="1" ht="15" x14ac:dyDescent="0.25">
      <c r="A10" s="280" t="s">
        <v>221</v>
      </c>
      <c r="B10" s="316">
        <v>8945.5969999999998</v>
      </c>
      <c r="C10" s="316">
        <v>982.96100000000001</v>
      </c>
      <c r="D10" s="316">
        <v>2304.3090000000002</v>
      </c>
      <c r="E10" s="114">
        <v>12232.867</v>
      </c>
    </row>
    <row r="11" spans="1:5" s="118" customFormat="1" ht="15" x14ac:dyDescent="0.25">
      <c r="A11" s="280" t="s">
        <v>222</v>
      </c>
      <c r="B11" s="316">
        <v>11814.276</v>
      </c>
      <c r="C11" s="316">
        <v>112.092</v>
      </c>
      <c r="D11" s="316">
        <v>207.53299999999999</v>
      </c>
      <c r="E11" s="114">
        <v>12133.901</v>
      </c>
    </row>
    <row r="12" spans="1:5" s="118" customFormat="1" ht="15" x14ac:dyDescent="0.25">
      <c r="A12" s="280" t="s">
        <v>223</v>
      </c>
      <c r="B12" s="316">
        <v>3829.364</v>
      </c>
      <c r="C12" s="316">
        <v>73.295000000000002</v>
      </c>
      <c r="D12" s="316">
        <v>352.01</v>
      </c>
      <c r="E12" s="114">
        <v>4254.6689999999999</v>
      </c>
    </row>
    <row r="13" spans="1:5" s="118" customFormat="1" ht="15" x14ac:dyDescent="0.25">
      <c r="A13" s="280" t="s">
        <v>224</v>
      </c>
      <c r="B13" s="316">
        <v>671523.51899999997</v>
      </c>
      <c r="C13" s="316">
        <v>3660.7190000000001</v>
      </c>
      <c r="D13" s="316">
        <v>237190.72099999999</v>
      </c>
      <c r="E13" s="114">
        <v>912374.95899999898</v>
      </c>
    </row>
    <row r="14" spans="1:5" s="118" customFormat="1" ht="15" x14ac:dyDescent="0.25">
      <c r="A14" s="280" t="s">
        <v>225</v>
      </c>
      <c r="B14" s="316">
        <v>969858.61899999995</v>
      </c>
      <c r="C14" s="316">
        <v>4072.3739999999998</v>
      </c>
      <c r="D14" s="316">
        <v>1122.202</v>
      </c>
      <c r="E14" s="114">
        <v>975053.19499999995</v>
      </c>
    </row>
    <row r="15" spans="1:5" s="118" customFormat="1" ht="15" x14ac:dyDescent="0.25">
      <c r="A15" s="280" t="s">
        <v>226</v>
      </c>
      <c r="B15" s="316">
        <v>48206.999000000003</v>
      </c>
      <c r="C15" s="316">
        <v>21999.167000000001</v>
      </c>
      <c r="D15" s="316">
        <v>7176.7079999999996</v>
      </c>
      <c r="E15" s="114">
        <v>77382.873999999996</v>
      </c>
    </row>
    <row r="16" spans="1:5" s="118" customFormat="1" ht="15" x14ac:dyDescent="0.25">
      <c r="A16" s="280" t="s">
        <v>227</v>
      </c>
      <c r="B16" s="316">
        <v>282028.72399999999</v>
      </c>
      <c r="C16" s="316">
        <v>12767.834000000001</v>
      </c>
      <c r="D16" s="316">
        <v>799258.39</v>
      </c>
      <c r="E16" s="114">
        <v>1094054.9480000001</v>
      </c>
    </row>
    <row r="17" spans="1:5" s="118" customFormat="1" ht="15" x14ac:dyDescent="0.25">
      <c r="A17" s="280" t="s">
        <v>228</v>
      </c>
      <c r="B17" s="316">
        <v>221885.274999999</v>
      </c>
      <c r="C17" s="316">
        <v>3913.2669999999998</v>
      </c>
      <c r="D17" s="316">
        <v>5794.0210000000097</v>
      </c>
      <c r="E17" s="114">
        <v>231592.56299999901</v>
      </c>
    </row>
    <row r="18" spans="1:5" s="118" customFormat="1" ht="15" x14ac:dyDescent="0.25">
      <c r="A18" s="280" t="s">
        <v>229</v>
      </c>
      <c r="B18" s="316">
        <v>273571.86099999899</v>
      </c>
      <c r="C18" s="316">
        <v>22313.437999999998</v>
      </c>
      <c r="D18" s="316">
        <v>2329.7379999999998</v>
      </c>
      <c r="E18" s="114">
        <v>298215.03699999902</v>
      </c>
    </row>
    <row r="19" spans="1:5" s="118" customFormat="1" ht="15" x14ac:dyDescent="0.25">
      <c r="A19" s="280" t="s">
        <v>230</v>
      </c>
      <c r="B19" s="316">
        <v>202081.71899999899</v>
      </c>
      <c r="C19" s="316">
        <v>1603.7929999999999</v>
      </c>
      <c r="D19" s="316">
        <v>2784.7860000000001</v>
      </c>
      <c r="E19" s="114">
        <v>206470.29799999899</v>
      </c>
    </row>
    <row r="20" spans="1:5" s="118" customFormat="1" ht="15" x14ac:dyDescent="0.25">
      <c r="A20" s="280" t="s">
        <v>231</v>
      </c>
      <c r="B20" s="316">
        <v>557198.645000002</v>
      </c>
      <c r="C20" s="316">
        <v>1165.2570000000001</v>
      </c>
      <c r="D20" s="316">
        <v>24555.9</v>
      </c>
      <c r="E20" s="114">
        <v>582919.802000002</v>
      </c>
    </row>
    <row r="21" spans="1:5" s="118" customFormat="1" ht="15" x14ac:dyDescent="0.25">
      <c r="A21" s="280" t="s">
        <v>232</v>
      </c>
      <c r="B21" s="316">
        <v>615062.78000000305</v>
      </c>
      <c r="C21" s="316">
        <v>1249.123</v>
      </c>
      <c r="D21" s="316">
        <v>12483.97</v>
      </c>
      <c r="E21" s="114">
        <v>628795.87300000305</v>
      </c>
    </row>
    <row r="22" spans="1:5" s="118" customFormat="1" ht="15" x14ac:dyDescent="0.25">
      <c r="A22" s="280" t="s">
        <v>233</v>
      </c>
      <c r="B22" s="316">
        <v>294716.91899999999</v>
      </c>
      <c r="C22" s="316">
        <v>18228.852999999999</v>
      </c>
      <c r="D22" s="316">
        <v>31395.052</v>
      </c>
      <c r="E22" s="114">
        <v>344340.82400000002</v>
      </c>
    </row>
    <row r="23" spans="1:5" s="118" customFormat="1" ht="15" x14ac:dyDescent="0.25">
      <c r="A23" s="280" t="s">
        <v>234</v>
      </c>
      <c r="B23" s="316">
        <v>19864.121999999999</v>
      </c>
      <c r="C23" s="316">
        <v>363633.864</v>
      </c>
      <c r="D23" s="316">
        <v>4469.01</v>
      </c>
      <c r="E23" s="114">
        <v>387966.99599999998</v>
      </c>
    </row>
    <row r="24" spans="1:5" s="118" customFormat="1" ht="15" x14ac:dyDescent="0.25">
      <c r="A24" s="280" t="s">
        <v>235</v>
      </c>
      <c r="B24" s="316">
        <v>132067.25</v>
      </c>
      <c r="C24" s="316">
        <v>717.65899999999999</v>
      </c>
      <c r="D24" s="316">
        <v>2368.8049999999998</v>
      </c>
      <c r="E24" s="114">
        <v>135153.71400000001</v>
      </c>
    </row>
    <row r="25" spans="1:5" s="118" customFormat="1" ht="15" x14ac:dyDescent="0.25">
      <c r="A25" s="280" t="s">
        <v>236</v>
      </c>
      <c r="B25" s="316">
        <v>32768.0620000001</v>
      </c>
      <c r="C25" s="316">
        <v>33365.5</v>
      </c>
      <c r="D25" s="316">
        <v>1794.8969999999999</v>
      </c>
      <c r="E25" s="114">
        <v>67928.459000000104</v>
      </c>
    </row>
    <row r="26" spans="1:5" s="118" customFormat="1" ht="15" x14ac:dyDescent="0.25">
      <c r="A26" s="280" t="s">
        <v>237</v>
      </c>
      <c r="B26" s="316">
        <v>18349.72</v>
      </c>
      <c r="C26" s="316">
        <v>2503.232</v>
      </c>
      <c r="D26" s="316">
        <v>147334.49</v>
      </c>
      <c r="E26" s="114">
        <v>168187.44200000001</v>
      </c>
    </row>
    <row r="27" spans="1:5" s="118" customFormat="1" ht="15" x14ac:dyDescent="0.25">
      <c r="A27" s="280" t="s">
        <v>238</v>
      </c>
      <c r="B27" s="316">
        <v>38925.749999999898</v>
      </c>
      <c r="C27" s="316">
        <v>4604.1379999999999</v>
      </c>
      <c r="D27" s="316">
        <v>54658.027000000002</v>
      </c>
      <c r="E27" s="114">
        <v>98187.914999999906</v>
      </c>
    </row>
    <row r="28" spans="1:5" s="118" customFormat="1" ht="15" x14ac:dyDescent="0.25">
      <c r="A28" s="280" t="s">
        <v>239</v>
      </c>
      <c r="B28" s="316">
        <v>530567.89300000004</v>
      </c>
      <c r="C28" s="316">
        <v>4035.6309999999999</v>
      </c>
      <c r="D28" s="316">
        <v>11078.698</v>
      </c>
      <c r="E28" s="114">
        <v>545682.22199999995</v>
      </c>
    </row>
    <row r="29" spans="1:5" s="118" customFormat="1" ht="15" x14ac:dyDescent="0.25">
      <c r="A29" s="280" t="s">
        <v>240</v>
      </c>
      <c r="B29" s="316">
        <v>610640.79300000099</v>
      </c>
      <c r="C29" s="316">
        <v>10594.556</v>
      </c>
      <c r="D29" s="316">
        <v>4517.6899999999996</v>
      </c>
      <c r="E29" s="114">
        <v>625753.03900000104</v>
      </c>
    </row>
    <row r="30" spans="1:5" s="118" customFormat="1" ht="15" x14ac:dyDescent="0.25">
      <c r="A30" s="280" t="s">
        <v>241</v>
      </c>
      <c r="B30" s="316">
        <v>286379.74200000003</v>
      </c>
      <c r="C30" s="316">
        <v>13020.855</v>
      </c>
      <c r="D30" s="316">
        <v>193804.33</v>
      </c>
      <c r="E30" s="114">
        <v>493204.92700000003</v>
      </c>
    </row>
    <row r="31" spans="1:5" s="118" customFormat="1" ht="15" x14ac:dyDescent="0.25">
      <c r="A31" s="280" t="s">
        <v>242</v>
      </c>
      <c r="B31" s="316">
        <v>172962.89299999899</v>
      </c>
      <c r="C31" s="316">
        <v>1729.8679999999999</v>
      </c>
      <c r="D31" s="316">
        <v>7257.7420000000002</v>
      </c>
      <c r="E31" s="114">
        <v>181950.50299999901</v>
      </c>
    </row>
    <row r="32" spans="1:5" s="118" customFormat="1" ht="15" x14ac:dyDescent="0.25">
      <c r="A32" s="280" t="s">
        <v>243</v>
      </c>
      <c r="B32" s="316">
        <v>137386.48800000001</v>
      </c>
      <c r="C32" s="316">
        <v>1703.5419999999999</v>
      </c>
      <c r="D32" s="316">
        <v>5129607.9060000004</v>
      </c>
      <c r="E32" s="114">
        <v>5268697.9359999998</v>
      </c>
    </row>
    <row r="33" spans="1:5" s="118" customFormat="1" ht="15" x14ac:dyDescent="0.25">
      <c r="A33" s="280" t="s">
        <v>244</v>
      </c>
      <c r="B33" s="316">
        <v>23596.544999999998</v>
      </c>
      <c r="C33" s="316">
        <v>620.66899999999998</v>
      </c>
      <c r="D33" s="316">
        <v>493.12</v>
      </c>
      <c r="E33" s="114">
        <v>24710.333999999999</v>
      </c>
    </row>
    <row r="34" spans="1:5" s="118" customFormat="1" ht="15" x14ac:dyDescent="0.25">
      <c r="A34" s="280" t="s">
        <v>245</v>
      </c>
      <c r="B34" s="316">
        <v>85221.164999999994</v>
      </c>
      <c r="C34" s="316">
        <v>818.49800000000005</v>
      </c>
      <c r="D34" s="316">
        <v>693.48299999999995</v>
      </c>
      <c r="E34" s="114">
        <v>86733.145999999993</v>
      </c>
    </row>
    <row r="35" spans="1:5" s="118" customFormat="1" ht="15" x14ac:dyDescent="0.25">
      <c r="A35" s="280" t="s">
        <v>246</v>
      </c>
      <c r="B35" s="316">
        <v>1334735.8959999999</v>
      </c>
      <c r="C35" s="316">
        <v>468098.22</v>
      </c>
      <c r="D35" s="316">
        <v>2477053.7889999999</v>
      </c>
      <c r="E35" s="114">
        <v>4279887.9050000003</v>
      </c>
    </row>
    <row r="36" spans="1:5" s="118" customFormat="1" ht="15" x14ac:dyDescent="0.25">
      <c r="A36" s="280" t="s">
        <v>247</v>
      </c>
      <c r="B36" s="316">
        <v>180902.535</v>
      </c>
      <c r="C36" s="316">
        <v>1866.846</v>
      </c>
      <c r="D36" s="316">
        <v>2761.1239999999998</v>
      </c>
      <c r="E36" s="114">
        <v>185530.505</v>
      </c>
    </row>
    <row r="37" spans="1:5" s="118" customFormat="1" ht="15" x14ac:dyDescent="0.25">
      <c r="A37" s="280" t="s">
        <v>248</v>
      </c>
      <c r="B37" s="316">
        <v>475925.66899999999</v>
      </c>
      <c r="C37" s="316">
        <v>2353.0169999999998</v>
      </c>
      <c r="D37" s="316">
        <v>5938.1639999999998</v>
      </c>
      <c r="E37" s="114">
        <v>484216.85</v>
      </c>
    </row>
    <row r="38" spans="1:5" s="118" customFormat="1" ht="15" x14ac:dyDescent="0.25">
      <c r="A38" s="280" t="s">
        <v>249</v>
      </c>
      <c r="B38" s="316">
        <v>610231.36300000001</v>
      </c>
      <c r="C38" s="316">
        <v>5101.7190000000001</v>
      </c>
      <c r="D38" s="316">
        <v>10572.66</v>
      </c>
      <c r="E38" s="114">
        <v>625905.74199999997</v>
      </c>
    </row>
    <row r="39" spans="1:5" s="118" customFormat="1" ht="15" x14ac:dyDescent="0.25">
      <c r="A39" s="280" t="s">
        <v>250</v>
      </c>
      <c r="B39" s="316">
        <v>144404.18700000001</v>
      </c>
      <c r="C39" s="316">
        <v>3270.364</v>
      </c>
      <c r="D39" s="316">
        <v>1052.433</v>
      </c>
      <c r="E39" s="114">
        <v>148726.984</v>
      </c>
    </row>
    <row r="40" spans="1:5" s="118" customFormat="1" ht="15" x14ac:dyDescent="0.25">
      <c r="A40" s="280" t="s">
        <v>251</v>
      </c>
      <c r="B40" s="316">
        <v>1028476.5209999999</v>
      </c>
      <c r="C40" s="316">
        <v>3709.1950000000002</v>
      </c>
      <c r="D40" s="316">
        <v>29482.97</v>
      </c>
      <c r="E40" s="114">
        <v>1061668.686</v>
      </c>
    </row>
    <row r="41" spans="1:5" s="118" customFormat="1" ht="15" x14ac:dyDescent="0.25">
      <c r="A41" s="280" t="s">
        <v>252</v>
      </c>
      <c r="B41" s="316">
        <v>189283.17700000099</v>
      </c>
      <c r="C41" s="316">
        <v>20968.4899999999</v>
      </c>
      <c r="D41" s="316">
        <v>112163.633</v>
      </c>
      <c r="E41" s="114">
        <v>322415.30000000098</v>
      </c>
    </row>
    <row r="42" spans="1:5" s="118" customFormat="1" ht="15" x14ac:dyDescent="0.25">
      <c r="A42" s="280" t="s">
        <v>253</v>
      </c>
      <c r="B42" s="316">
        <v>161377.71299999999</v>
      </c>
      <c r="C42" s="316">
        <v>53178.949000000001</v>
      </c>
      <c r="D42" s="316">
        <v>1680.4939999999999</v>
      </c>
      <c r="E42" s="114">
        <v>216237.15599999999</v>
      </c>
    </row>
    <row r="43" spans="1:5" s="118" customFormat="1" ht="15" x14ac:dyDescent="0.25">
      <c r="A43" s="280" t="s">
        <v>254</v>
      </c>
      <c r="B43" s="316">
        <v>2213.7600000000002</v>
      </c>
      <c r="C43" s="316">
        <v>288.24</v>
      </c>
      <c r="D43" s="316">
        <v>206.86</v>
      </c>
      <c r="E43" s="114">
        <v>2708.86</v>
      </c>
    </row>
    <row r="44" spans="1:5" s="118" customFormat="1" ht="15" x14ac:dyDescent="0.25">
      <c r="A44" s="280" t="s">
        <v>255</v>
      </c>
      <c r="B44" s="316">
        <v>455590.413</v>
      </c>
      <c r="C44" s="316">
        <v>2172.3980000000001</v>
      </c>
      <c r="D44" s="316">
        <v>724.40499999999997</v>
      </c>
      <c r="E44" s="114">
        <v>458487.21600000001</v>
      </c>
    </row>
    <row r="45" spans="1:5" s="118" customFormat="1" ht="15" x14ac:dyDescent="0.25">
      <c r="A45" s="280" t="s">
        <v>256</v>
      </c>
      <c r="B45" s="316">
        <v>527883.78500000096</v>
      </c>
      <c r="C45" s="316">
        <v>2536.2640000000001</v>
      </c>
      <c r="D45" s="316">
        <v>14782.8</v>
      </c>
      <c r="E45" s="114">
        <v>545202.84900000098</v>
      </c>
    </row>
    <row r="46" spans="1:5" s="118" customFormat="1" ht="15" x14ac:dyDescent="0.25">
      <c r="A46" s="280" t="s">
        <v>257</v>
      </c>
      <c r="B46" s="316">
        <v>368809.553000001</v>
      </c>
      <c r="C46" s="316">
        <v>6633.5630000000001</v>
      </c>
      <c r="D46" s="316">
        <v>1343.9580000000001</v>
      </c>
      <c r="E46" s="114">
        <v>376787.07400000101</v>
      </c>
    </row>
    <row r="47" spans="1:5" s="118" customFormat="1" ht="15" x14ac:dyDescent="0.25">
      <c r="A47" s="280" t="s">
        <v>258</v>
      </c>
      <c r="B47" s="316">
        <v>1831062.0970000001</v>
      </c>
      <c r="C47" s="316">
        <v>25848.588999999902</v>
      </c>
      <c r="D47" s="316">
        <v>13504.954</v>
      </c>
      <c r="E47" s="114">
        <v>1870415.64</v>
      </c>
    </row>
    <row r="48" spans="1:5" s="118" customFormat="1" ht="15" x14ac:dyDescent="0.25">
      <c r="A48" s="280" t="s">
        <v>128</v>
      </c>
      <c r="B48" s="316">
        <v>57486.500999999997</v>
      </c>
      <c r="C48" s="316">
        <v>18946.963</v>
      </c>
      <c r="D48" s="316">
        <v>0</v>
      </c>
      <c r="E48" s="114">
        <v>76433.463999999993</v>
      </c>
    </row>
    <row r="49" spans="1:8" s="118" customFormat="1" ht="15" x14ac:dyDescent="0.25">
      <c r="A49" s="280" t="s">
        <v>259</v>
      </c>
      <c r="B49" s="316">
        <v>152924.48000000001</v>
      </c>
      <c r="C49" s="316">
        <v>19261.191999999999</v>
      </c>
      <c r="D49" s="316">
        <v>2360397.81</v>
      </c>
      <c r="E49" s="114">
        <v>2532583.4819999998</v>
      </c>
    </row>
    <row r="50" spans="1:8" s="118" customFormat="1" ht="15" x14ac:dyDescent="0.25">
      <c r="A50" s="280" t="s">
        <v>260</v>
      </c>
      <c r="B50" s="316">
        <v>18054</v>
      </c>
      <c r="C50" s="316">
        <v>407.99</v>
      </c>
      <c r="D50" s="316">
        <v>210.4</v>
      </c>
      <c r="E50" s="114">
        <v>18672.39</v>
      </c>
    </row>
    <row r="51" spans="1:8" s="118" customFormat="1" ht="15" x14ac:dyDescent="0.25">
      <c r="A51" s="280" t="s">
        <v>261</v>
      </c>
      <c r="B51" s="316">
        <v>429250.41499999899</v>
      </c>
      <c r="C51" s="316">
        <v>2400.4290000000001</v>
      </c>
      <c r="D51" s="316">
        <v>7200.3250000000098</v>
      </c>
      <c r="E51" s="114">
        <v>438851.168999999</v>
      </c>
    </row>
    <row r="52" spans="1:8" s="118" customFormat="1" ht="15" x14ac:dyDescent="0.25">
      <c r="A52" s="280" t="s">
        <v>262</v>
      </c>
      <c r="B52" s="316">
        <v>1062379.64799999</v>
      </c>
      <c r="C52" s="316">
        <v>28830.7939999999</v>
      </c>
      <c r="D52" s="316">
        <v>196934.41</v>
      </c>
      <c r="E52" s="114">
        <v>1288144.8519999899</v>
      </c>
    </row>
    <row r="53" spans="1:8" s="101" customFormat="1" ht="15" x14ac:dyDescent="0.25">
      <c r="A53" s="280" t="s">
        <v>263</v>
      </c>
      <c r="B53" s="316">
        <v>147625.86899999899</v>
      </c>
      <c r="C53" s="316">
        <v>4782.1000000000004</v>
      </c>
      <c r="D53" s="316">
        <v>3263.62</v>
      </c>
      <c r="E53" s="114">
        <v>155671.58899999899</v>
      </c>
    </row>
    <row r="54" spans="1:8" s="101" customFormat="1" ht="15" x14ac:dyDescent="0.25">
      <c r="A54" s="280" t="s">
        <v>264</v>
      </c>
      <c r="B54" s="316">
        <v>86039.329999999798</v>
      </c>
      <c r="C54" s="316">
        <v>16397.34</v>
      </c>
      <c r="D54" s="316">
        <v>1331.3009999999999</v>
      </c>
      <c r="E54" s="114">
        <v>103767.97100000001</v>
      </c>
    </row>
    <row r="55" spans="1:8" s="118" customFormat="1" ht="15.75" thickBot="1" x14ac:dyDescent="0.3">
      <c r="A55" s="280" t="s">
        <v>265</v>
      </c>
      <c r="B55" s="316">
        <v>192977.79199999999</v>
      </c>
      <c r="C55" s="316">
        <v>12840.183999999999</v>
      </c>
      <c r="D55" s="316">
        <v>818018.05500000098</v>
      </c>
      <c r="E55" s="114">
        <v>1023836.031</v>
      </c>
      <c r="H55" s="455"/>
    </row>
    <row r="56" spans="1:8" s="101" customFormat="1" ht="15.75" thickBot="1" x14ac:dyDescent="0.3">
      <c r="A56" s="276" t="s">
        <v>1</v>
      </c>
      <c r="B56" s="317">
        <f>SUM(B4:B55)</f>
        <v>19602337.256000008</v>
      </c>
      <c r="C56" s="317">
        <f>SUM(C4:C55)</f>
        <v>1328019.7350000003</v>
      </c>
      <c r="D56" s="317">
        <f>SUM(D4:D55)</f>
        <v>21413159.300999999</v>
      </c>
      <c r="E56" s="317">
        <f>SUM(E4:E55)</f>
        <v>42343516.292000026</v>
      </c>
    </row>
    <row r="57" spans="1:8" s="101" customFormat="1" ht="15" x14ac:dyDescent="0.25">
      <c r="B57" s="114"/>
      <c r="C57" s="199"/>
      <c r="D57" s="205"/>
      <c r="H57" s="132"/>
    </row>
    <row r="58" spans="1:8" s="101" customFormat="1" ht="15" x14ac:dyDescent="0.25">
      <c r="A58" s="111" t="s">
        <v>160</v>
      </c>
      <c r="B58" s="291"/>
      <c r="C58" s="291"/>
      <c r="D58" s="291"/>
    </row>
    <row r="59" spans="1:8" s="101" customFormat="1" ht="34.5" customHeight="1" x14ac:dyDescent="0.25">
      <c r="A59" s="706" t="s">
        <v>342</v>
      </c>
      <c r="B59" s="706"/>
      <c r="C59" s="706"/>
      <c r="D59" s="706"/>
      <c r="E59" s="706"/>
    </row>
  </sheetData>
  <mergeCells count="2">
    <mergeCell ref="A1:D1"/>
    <mergeCell ref="A59:E59"/>
  </mergeCells>
  <pageMargins left="0.7" right="0.7" top="0.75" bottom="0.75" header="0.3" footer="0.3"/>
  <pageSetup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A2" sqref="A2"/>
    </sheetView>
  </sheetViews>
  <sheetFormatPr defaultColWidth="9" defaultRowHeight="12.75" x14ac:dyDescent="0.2"/>
  <cols>
    <col min="1" max="1" width="14.875" style="11" customWidth="1"/>
    <col min="2" max="2" width="38.375" style="11" bestFit="1" customWidth="1"/>
    <col min="3" max="3" width="11.375" style="11" customWidth="1"/>
    <col min="4" max="4" width="11.25" style="11" customWidth="1"/>
    <col min="5" max="5" width="10.625" style="11" customWidth="1"/>
    <col min="6" max="6" width="10" style="11" customWidth="1"/>
    <col min="7" max="8" width="8.5" style="11" customWidth="1"/>
    <col min="9" max="9" width="26.25" style="11" customWidth="1"/>
    <col min="10" max="10" width="12.375" style="11" bestFit="1" customWidth="1"/>
    <col min="11" max="11" width="38.375" style="11" bestFit="1" customWidth="1"/>
    <col min="12" max="12" width="10.625" style="11" bestFit="1" customWidth="1"/>
    <col min="13" max="13" width="9.875" style="11" bestFit="1" customWidth="1"/>
    <col min="14" max="16" width="9.875" style="11" customWidth="1"/>
    <col min="17" max="17" width="13.5" style="11" customWidth="1"/>
    <col min="18" max="18" width="9.625" style="11" bestFit="1" customWidth="1"/>
    <col min="19" max="19" width="7" style="11" bestFit="1" customWidth="1"/>
    <col min="20" max="20" width="9.625" style="11" bestFit="1" customWidth="1"/>
    <col min="21" max="21" width="10.5" style="11" bestFit="1" customWidth="1"/>
    <col min="22" max="26" width="9.625" style="11" bestFit="1" customWidth="1"/>
    <col min="27" max="27" width="7" style="11" bestFit="1" customWidth="1"/>
    <col min="28" max="28" width="9.625" style="11" bestFit="1" customWidth="1"/>
    <col min="29" max="31" width="10.5" style="11" bestFit="1" customWidth="1"/>
    <col min="32" max="32" width="7.875" style="11" bestFit="1" customWidth="1"/>
    <col min="33" max="33" width="9.625" style="11" bestFit="1" customWidth="1"/>
    <col min="34" max="34" width="11.625" style="11" bestFit="1" customWidth="1"/>
    <col min="35" max="35" width="6.125" style="11" bestFit="1" customWidth="1"/>
    <col min="36" max="36" width="5.25" style="11" bestFit="1" customWidth="1"/>
    <col min="37" max="37" width="6.125" style="11" bestFit="1" customWidth="1"/>
    <col min="38" max="38" width="8.75" style="11" bestFit="1" customWidth="1"/>
    <col min="39" max="39" width="9.625" style="11" bestFit="1" customWidth="1"/>
    <col min="40" max="40" width="1.75" style="11" bestFit="1" customWidth="1"/>
    <col min="41" max="41" width="4.375" style="11" bestFit="1" customWidth="1"/>
    <col min="42" max="46" width="6.125" style="11" bestFit="1" customWidth="1"/>
    <col min="47" max="47" width="4.375" style="11" bestFit="1" customWidth="1"/>
    <col min="48" max="49" width="6.125" style="11" bestFit="1" customWidth="1"/>
    <col min="50" max="51" width="7" style="11" bestFit="1" customWidth="1"/>
    <col min="52" max="52" width="5.25" style="11" bestFit="1" customWidth="1"/>
    <col min="53" max="53" width="8.75" style="11" bestFit="1" customWidth="1"/>
    <col min="54" max="54" width="5.25" style="11" bestFit="1" customWidth="1"/>
    <col min="55" max="55" width="7.875" style="11" bestFit="1" customWidth="1"/>
    <col min="56" max="57" width="8.75" style="11" bestFit="1" customWidth="1"/>
    <col min="58" max="61" width="7.875" style="11" bestFit="1" customWidth="1"/>
    <col min="62" max="63" width="8.75" style="11" bestFit="1" customWidth="1"/>
    <col min="64" max="64" width="6.125" style="11" bestFit="1" customWidth="1"/>
    <col min="65" max="66" width="8.75" style="11" bestFit="1" customWidth="1"/>
    <col min="67" max="67" width="9.625" style="11" bestFit="1" customWidth="1"/>
    <col min="68" max="68" width="7" style="11" bestFit="1" customWidth="1"/>
    <col min="69" max="73" width="10.5" style="11" bestFit="1" customWidth="1"/>
    <col min="74" max="74" width="9.625" style="11" bestFit="1" customWidth="1"/>
    <col min="75" max="75" width="10.5" style="11" bestFit="1" customWidth="1"/>
    <col min="76" max="76" width="12.375" style="11" bestFit="1" customWidth="1"/>
    <col min="77" max="77" width="9" style="11"/>
    <col min="78" max="78" width="10.625" style="11" bestFit="1" customWidth="1"/>
    <col min="79" max="79" width="9.875" style="11" bestFit="1" customWidth="1"/>
    <col min="80" max="16384" width="9" style="11"/>
  </cols>
  <sheetData>
    <row r="1" spans="1:10" s="84" customFormat="1" ht="18.75" x14ac:dyDescent="0.3">
      <c r="A1" s="206" t="s">
        <v>195</v>
      </c>
    </row>
    <row r="2" spans="1:10" ht="15.75" thickBot="1" x14ac:dyDescent="0.3">
      <c r="A2" s="111"/>
      <c r="I2" s="44"/>
      <c r="J2" s="44"/>
    </row>
    <row r="3" spans="1:10" ht="60.75" thickBot="1" x14ac:dyDescent="0.3">
      <c r="A3" s="506" t="s">
        <v>286</v>
      </c>
      <c r="B3" s="506" t="s">
        <v>368</v>
      </c>
      <c r="C3" s="506" t="s">
        <v>268</v>
      </c>
      <c r="D3" s="506" t="s">
        <v>269</v>
      </c>
      <c r="E3" s="506" t="s">
        <v>371</v>
      </c>
      <c r="F3" s="506" t="s">
        <v>46</v>
      </c>
      <c r="I3" s="44"/>
      <c r="J3" s="44"/>
    </row>
    <row r="4" spans="1:10" ht="15" x14ac:dyDescent="0.25">
      <c r="A4" s="707" t="s">
        <v>287</v>
      </c>
      <c r="B4" s="521" t="s">
        <v>88</v>
      </c>
      <c r="C4" s="508">
        <v>1795</v>
      </c>
      <c r="D4" s="508">
        <v>2149</v>
      </c>
      <c r="E4" s="508">
        <v>20</v>
      </c>
      <c r="F4" s="510">
        <v>3964</v>
      </c>
      <c r="I4" s="44"/>
      <c r="J4" s="44"/>
    </row>
    <row r="5" spans="1:10" ht="15" x14ac:dyDescent="0.25">
      <c r="A5" s="708"/>
      <c r="B5" s="517" t="s">
        <v>89</v>
      </c>
      <c r="C5" s="507">
        <v>1362</v>
      </c>
      <c r="D5" s="507">
        <v>4698</v>
      </c>
      <c r="E5" s="507">
        <v>703</v>
      </c>
      <c r="F5" s="511">
        <v>6763</v>
      </c>
      <c r="I5" s="44"/>
      <c r="J5" s="44"/>
    </row>
    <row r="6" spans="1:10" ht="15" x14ac:dyDescent="0.25">
      <c r="A6" s="708"/>
      <c r="B6" s="521" t="s">
        <v>34</v>
      </c>
      <c r="C6" s="508">
        <v>8</v>
      </c>
      <c r="D6" s="508">
        <v>11</v>
      </c>
      <c r="E6" s="508">
        <v>0</v>
      </c>
      <c r="F6" s="514">
        <v>19</v>
      </c>
      <c r="I6" s="44"/>
      <c r="J6" s="44"/>
    </row>
    <row r="7" spans="1:10" ht="15" x14ac:dyDescent="0.25">
      <c r="A7" s="708"/>
      <c r="B7" s="517" t="s">
        <v>87</v>
      </c>
      <c r="C7" s="507">
        <v>213</v>
      </c>
      <c r="D7" s="507">
        <v>66</v>
      </c>
      <c r="E7" s="507">
        <v>13</v>
      </c>
      <c r="F7" s="511">
        <v>292</v>
      </c>
      <c r="I7" s="44"/>
      <c r="J7" s="44"/>
    </row>
    <row r="8" spans="1:10" ht="15" x14ac:dyDescent="0.25">
      <c r="A8" s="708"/>
      <c r="B8" s="521" t="s">
        <v>90</v>
      </c>
      <c r="C8" s="508">
        <v>13</v>
      </c>
      <c r="D8" s="508">
        <v>0</v>
      </c>
      <c r="E8" s="508">
        <v>2</v>
      </c>
      <c r="F8" s="514">
        <v>15</v>
      </c>
      <c r="I8" s="44"/>
      <c r="J8" s="44"/>
    </row>
    <row r="9" spans="1:10" ht="15" x14ac:dyDescent="0.25">
      <c r="A9" s="708"/>
      <c r="B9" s="517" t="s">
        <v>91</v>
      </c>
      <c r="C9" s="507">
        <v>153</v>
      </c>
      <c r="D9" s="507">
        <v>33</v>
      </c>
      <c r="E9" s="507">
        <v>1</v>
      </c>
      <c r="F9" s="511">
        <v>187</v>
      </c>
      <c r="I9" s="44"/>
      <c r="J9" s="44"/>
    </row>
    <row r="10" spans="1:10" ht="15" x14ac:dyDescent="0.25">
      <c r="A10" s="708"/>
      <c r="B10" s="521" t="s">
        <v>92</v>
      </c>
      <c r="C10" s="508">
        <v>62</v>
      </c>
      <c r="D10" s="508">
        <v>1</v>
      </c>
      <c r="E10" s="508">
        <v>2</v>
      </c>
      <c r="F10" s="514">
        <v>65</v>
      </c>
      <c r="I10" s="44"/>
      <c r="J10" s="44"/>
    </row>
    <row r="11" spans="1:10" ht="15" x14ac:dyDescent="0.25">
      <c r="A11" s="708"/>
      <c r="B11" s="517" t="s">
        <v>93</v>
      </c>
      <c r="C11" s="507">
        <v>165</v>
      </c>
      <c r="D11" s="507">
        <v>234</v>
      </c>
      <c r="E11" s="507">
        <v>14</v>
      </c>
      <c r="F11" s="511">
        <v>413</v>
      </c>
    </row>
    <row r="12" spans="1:10" ht="15" x14ac:dyDescent="0.25">
      <c r="A12" s="708"/>
      <c r="B12" s="521" t="s">
        <v>96</v>
      </c>
      <c r="C12" s="508">
        <v>7</v>
      </c>
      <c r="D12" s="508">
        <v>27</v>
      </c>
      <c r="E12" s="508">
        <v>0</v>
      </c>
      <c r="F12" s="514">
        <v>34</v>
      </c>
    </row>
    <row r="13" spans="1:10" ht="15" x14ac:dyDescent="0.25">
      <c r="A13" s="708"/>
      <c r="B13" s="517" t="s">
        <v>94</v>
      </c>
      <c r="C13" s="507">
        <v>656</v>
      </c>
      <c r="D13" s="507">
        <v>484</v>
      </c>
      <c r="E13" s="507">
        <v>16</v>
      </c>
      <c r="F13" s="511">
        <v>1156</v>
      </c>
    </row>
    <row r="14" spans="1:10" ht="15" x14ac:dyDescent="0.25">
      <c r="A14" s="708"/>
      <c r="B14" s="521" t="s">
        <v>99</v>
      </c>
      <c r="C14" s="508">
        <v>286</v>
      </c>
      <c r="D14" s="508">
        <v>1277</v>
      </c>
      <c r="E14" s="508">
        <v>19</v>
      </c>
      <c r="F14" s="514">
        <v>1582</v>
      </c>
    </row>
    <row r="15" spans="1:10" ht="15" x14ac:dyDescent="0.25">
      <c r="A15" s="708"/>
      <c r="B15" s="517" t="s">
        <v>101</v>
      </c>
      <c r="C15" s="507">
        <v>51</v>
      </c>
      <c r="D15" s="507">
        <v>9</v>
      </c>
      <c r="E15" s="507">
        <v>0</v>
      </c>
      <c r="F15" s="511">
        <v>60</v>
      </c>
    </row>
    <row r="16" spans="1:10" ht="15" x14ac:dyDescent="0.25">
      <c r="A16" s="708"/>
      <c r="B16" s="521" t="s">
        <v>35</v>
      </c>
      <c r="C16" s="508">
        <v>1</v>
      </c>
      <c r="D16" s="508">
        <v>0</v>
      </c>
      <c r="E16" s="508">
        <v>0</v>
      </c>
      <c r="F16" s="514">
        <v>1</v>
      </c>
    </row>
    <row r="17" spans="1:6" ht="15" x14ac:dyDescent="0.25">
      <c r="A17" s="708"/>
      <c r="B17" s="517" t="s">
        <v>36</v>
      </c>
      <c r="C17" s="507">
        <v>11</v>
      </c>
      <c r="D17" s="507">
        <v>0</v>
      </c>
      <c r="E17" s="507">
        <v>0</v>
      </c>
      <c r="F17" s="511">
        <v>11</v>
      </c>
    </row>
    <row r="18" spans="1:6" ht="15" x14ac:dyDescent="0.25">
      <c r="A18" s="708"/>
      <c r="B18" s="521" t="s">
        <v>37</v>
      </c>
      <c r="C18" s="508">
        <v>83</v>
      </c>
      <c r="D18" s="508">
        <v>73</v>
      </c>
      <c r="E18" s="508">
        <v>0</v>
      </c>
      <c r="F18" s="514">
        <v>156</v>
      </c>
    </row>
    <row r="19" spans="1:6" ht="15.75" thickBot="1" x14ac:dyDescent="0.3">
      <c r="A19" s="708"/>
      <c r="B19" s="520" t="s">
        <v>97</v>
      </c>
      <c r="C19" s="516">
        <v>681</v>
      </c>
      <c r="D19" s="516">
        <v>1797</v>
      </c>
      <c r="E19" s="516">
        <v>26</v>
      </c>
      <c r="F19" s="513">
        <v>2504</v>
      </c>
    </row>
    <row r="20" spans="1:6" ht="15.75" thickBot="1" x14ac:dyDescent="0.3">
      <c r="A20" s="709"/>
      <c r="B20" s="524" t="s">
        <v>323</v>
      </c>
      <c r="C20" s="525">
        <f>SUM(C4:C19)</f>
        <v>5547</v>
      </c>
      <c r="D20" s="525">
        <f>SUM(D4:D19)</f>
        <v>10859</v>
      </c>
      <c r="E20" s="525">
        <f>SUM(E4:E19)</f>
        <v>816</v>
      </c>
      <c r="F20" s="526">
        <f t="shared" ref="F20" si="0">SUM(F4:F19)</f>
        <v>17222</v>
      </c>
    </row>
    <row r="21" spans="1:6" ht="15" customHeight="1" x14ac:dyDescent="0.25">
      <c r="A21" s="710" t="s">
        <v>343</v>
      </c>
      <c r="B21" s="519" t="s">
        <v>88</v>
      </c>
      <c r="C21" s="509">
        <v>0</v>
      </c>
      <c r="D21" s="509">
        <v>0</v>
      </c>
      <c r="E21" s="509">
        <v>8</v>
      </c>
      <c r="F21" s="512">
        <v>8</v>
      </c>
    </row>
    <row r="22" spans="1:6" ht="15" x14ac:dyDescent="0.25">
      <c r="A22" s="710"/>
      <c r="B22" s="521" t="s">
        <v>89</v>
      </c>
      <c r="C22" s="508">
        <v>541</v>
      </c>
      <c r="D22" s="508">
        <v>2061</v>
      </c>
      <c r="E22" s="508">
        <v>69</v>
      </c>
      <c r="F22" s="514">
        <v>2671</v>
      </c>
    </row>
    <row r="23" spans="1:6" ht="15" x14ac:dyDescent="0.25">
      <c r="A23" s="710"/>
      <c r="B23" s="517" t="s">
        <v>93</v>
      </c>
      <c r="C23" s="507">
        <v>1</v>
      </c>
      <c r="D23" s="507">
        <v>1</v>
      </c>
      <c r="E23" s="507">
        <v>0</v>
      </c>
      <c r="F23" s="511">
        <v>2</v>
      </c>
    </row>
    <row r="24" spans="1:6" ht="15" x14ac:dyDescent="0.25">
      <c r="A24" s="710"/>
      <c r="B24" s="521" t="s">
        <v>94</v>
      </c>
      <c r="C24" s="508">
        <v>6</v>
      </c>
      <c r="D24" s="508">
        <v>2</v>
      </c>
      <c r="E24" s="508">
        <v>2</v>
      </c>
      <c r="F24" s="514">
        <v>10</v>
      </c>
    </row>
    <row r="25" spans="1:6" ht="15.75" thickBot="1" x14ac:dyDescent="0.3">
      <c r="A25" s="710"/>
      <c r="B25" s="520" t="s">
        <v>97</v>
      </c>
      <c r="C25" s="516">
        <v>0</v>
      </c>
      <c r="D25" s="516">
        <v>1</v>
      </c>
      <c r="E25" s="516">
        <v>4</v>
      </c>
      <c r="F25" s="513">
        <v>5</v>
      </c>
    </row>
    <row r="26" spans="1:6" ht="15.75" thickBot="1" x14ac:dyDescent="0.3">
      <c r="A26" s="711"/>
      <c r="B26" s="524" t="s">
        <v>324</v>
      </c>
      <c r="C26" s="525">
        <f>SUM(C21:C25)</f>
        <v>548</v>
      </c>
      <c r="D26" s="525">
        <f t="shared" ref="D26:F26" si="1">SUM(D21:D25)</f>
        <v>2065</v>
      </c>
      <c r="E26" s="525">
        <f>SUM(E21:E25)</f>
        <v>83</v>
      </c>
      <c r="F26" s="526">
        <f t="shared" si="1"/>
        <v>2696</v>
      </c>
    </row>
    <row r="27" spans="1:6" ht="15.75" thickBot="1" x14ac:dyDescent="0.3">
      <c r="A27" s="530"/>
      <c r="B27" s="527" t="s">
        <v>31</v>
      </c>
      <c r="C27" s="529">
        <f>SUM(C20,C26)</f>
        <v>6095</v>
      </c>
      <c r="D27" s="527">
        <f>SUM(D20,D26)</f>
        <v>12924</v>
      </c>
      <c r="E27" s="527">
        <f>SUM(E20,E26)</f>
        <v>899</v>
      </c>
      <c r="F27" s="528">
        <f>SUM(F20,F26)</f>
        <v>19918</v>
      </c>
    </row>
    <row r="29" spans="1:6" ht="15" x14ac:dyDescent="0.25">
      <c r="A29" s="111" t="s">
        <v>160</v>
      </c>
    </row>
    <row r="30" spans="1:6" ht="15" x14ac:dyDescent="0.25">
      <c r="A30" s="111" t="s">
        <v>372</v>
      </c>
    </row>
    <row r="31" spans="1:6" ht="15" x14ac:dyDescent="0.25">
      <c r="A31" s="111" t="s">
        <v>163</v>
      </c>
    </row>
    <row r="32" spans="1:6" ht="32.25" customHeight="1" x14ac:dyDescent="0.25">
      <c r="A32" s="712" t="s">
        <v>344</v>
      </c>
      <c r="B32" s="712"/>
      <c r="C32" s="712"/>
      <c r="D32" s="712"/>
      <c r="E32" s="712"/>
    </row>
    <row r="33" spans="1:6" ht="111.75" customHeight="1" x14ac:dyDescent="0.25">
      <c r="A33" s="698" t="s">
        <v>369</v>
      </c>
      <c r="B33" s="698"/>
      <c r="C33" s="698"/>
      <c r="D33" s="698"/>
      <c r="E33" s="698"/>
      <c r="F33" s="297"/>
    </row>
  </sheetData>
  <mergeCells count="4">
    <mergeCell ref="A4:A20"/>
    <mergeCell ref="A33:E33"/>
    <mergeCell ref="A21:A26"/>
    <mergeCell ref="A32:E32"/>
  </mergeCell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11" zoomScaleNormal="100" workbookViewId="0">
      <selection activeCell="A2" sqref="A2"/>
    </sheetView>
  </sheetViews>
  <sheetFormatPr defaultRowHeight="14.25" x14ac:dyDescent="0.2"/>
  <cols>
    <col min="1" max="1" width="15.375" customWidth="1"/>
    <col min="2" max="2" width="24.75" bestFit="1" customWidth="1"/>
    <col min="3" max="3" width="12.375" bestFit="1" customWidth="1"/>
    <col min="4" max="4" width="13.75" customWidth="1"/>
    <col min="5" max="5" width="18.25" customWidth="1"/>
    <col min="6" max="6" width="13.625" customWidth="1"/>
    <col min="7" max="7" width="15.625" customWidth="1"/>
    <col min="8" max="8" width="26.5" bestFit="1" customWidth="1"/>
    <col min="9" max="9" width="11.5" bestFit="1" customWidth="1"/>
    <col min="10" max="10" width="20.125" bestFit="1" customWidth="1"/>
    <col min="11" max="11" width="17.625" bestFit="1" customWidth="1"/>
    <col min="12" max="12" width="13.875" customWidth="1"/>
  </cols>
  <sheetData>
    <row r="1" spans="1:6" ht="18.75" x14ac:dyDescent="0.3">
      <c r="A1" s="152" t="s">
        <v>351</v>
      </c>
    </row>
    <row r="2" spans="1:6" ht="15" thickBot="1" x14ac:dyDescent="0.25"/>
    <row r="3" spans="1:6" ht="60.75" customHeight="1" thickBot="1" x14ac:dyDescent="0.3">
      <c r="A3" s="506" t="s">
        <v>286</v>
      </c>
      <c r="B3" s="506" t="s">
        <v>290</v>
      </c>
      <c r="C3" s="506" t="s">
        <v>42</v>
      </c>
      <c r="D3" s="506" t="s">
        <v>376</v>
      </c>
      <c r="E3" s="506" t="s">
        <v>129</v>
      </c>
      <c r="F3" s="506" t="s">
        <v>288</v>
      </c>
    </row>
    <row r="4" spans="1:6" ht="15.75" customHeight="1" x14ac:dyDescent="0.25">
      <c r="A4" s="713" t="s">
        <v>287</v>
      </c>
      <c r="B4" s="519" t="s">
        <v>374</v>
      </c>
      <c r="C4" s="509">
        <v>981</v>
      </c>
      <c r="D4" s="621">
        <v>3124946.909</v>
      </c>
      <c r="E4" s="534">
        <v>875620</v>
      </c>
      <c r="F4" s="603">
        <v>687510.83</v>
      </c>
    </row>
    <row r="5" spans="1:6" ht="15" x14ac:dyDescent="0.25">
      <c r="A5" s="714"/>
      <c r="B5" s="521" t="s">
        <v>138</v>
      </c>
      <c r="C5" s="508">
        <v>7</v>
      </c>
      <c r="D5" s="617">
        <v>10554</v>
      </c>
      <c r="E5" s="531">
        <v>94000</v>
      </c>
      <c r="F5" s="604">
        <v>89156.22</v>
      </c>
    </row>
    <row r="6" spans="1:6" ht="15" x14ac:dyDescent="0.25">
      <c r="A6" s="714"/>
      <c r="B6" s="517" t="s">
        <v>137</v>
      </c>
      <c r="C6" s="507">
        <v>5</v>
      </c>
      <c r="D6" s="618">
        <v>46547</v>
      </c>
      <c r="E6" s="532"/>
      <c r="F6" s="605">
        <v>0</v>
      </c>
    </row>
    <row r="7" spans="1:6" ht="15" x14ac:dyDescent="0.25">
      <c r="A7" s="714"/>
      <c r="B7" s="521" t="s">
        <v>29</v>
      </c>
      <c r="C7" s="508">
        <v>135</v>
      </c>
      <c r="D7" s="617">
        <v>58761.728999999999</v>
      </c>
      <c r="E7" s="531"/>
      <c r="F7" s="604">
        <v>198925.32</v>
      </c>
    </row>
    <row r="8" spans="1:6" ht="15" x14ac:dyDescent="0.25">
      <c r="A8" s="714"/>
      <c r="B8" s="517" t="s">
        <v>24</v>
      </c>
      <c r="C8" s="507">
        <v>87</v>
      </c>
      <c r="D8" s="618">
        <v>117534.09699999999</v>
      </c>
      <c r="E8" s="532">
        <v>3400</v>
      </c>
      <c r="F8" s="605">
        <v>117297.95</v>
      </c>
    </row>
    <row r="9" spans="1:6" ht="15" x14ac:dyDescent="0.25">
      <c r="A9" s="714"/>
      <c r="B9" s="521" t="s">
        <v>28</v>
      </c>
      <c r="C9" s="508">
        <v>4</v>
      </c>
      <c r="D9" s="617">
        <v>50838</v>
      </c>
      <c r="E9" s="531"/>
      <c r="F9" s="604">
        <v>0</v>
      </c>
    </row>
    <row r="10" spans="1:6" ht="15" x14ac:dyDescent="0.25">
      <c r="A10" s="714"/>
      <c r="B10" s="517" t="s">
        <v>15</v>
      </c>
      <c r="C10" s="507">
        <v>219</v>
      </c>
      <c r="D10" s="618">
        <v>2290173.17</v>
      </c>
      <c r="E10" s="532">
        <v>193010</v>
      </c>
      <c r="F10" s="605">
        <v>511254.19</v>
      </c>
    </row>
    <row r="11" spans="1:6" ht="15" x14ac:dyDescent="0.25">
      <c r="A11" s="714"/>
      <c r="B11" s="521" t="s">
        <v>136</v>
      </c>
      <c r="C11" s="508">
        <v>112</v>
      </c>
      <c r="D11" s="617">
        <v>147619.01999999999</v>
      </c>
      <c r="E11" s="531"/>
      <c r="F11" s="604">
        <v>0</v>
      </c>
    </row>
    <row r="12" spans="1:6" ht="15" x14ac:dyDescent="0.25">
      <c r="A12" s="714"/>
      <c r="B12" s="517" t="s">
        <v>21</v>
      </c>
      <c r="C12" s="507">
        <v>1309</v>
      </c>
      <c r="D12" s="618">
        <v>3154790.62</v>
      </c>
      <c r="E12" s="532">
        <v>579570</v>
      </c>
      <c r="F12" s="605">
        <v>1612103.13</v>
      </c>
    </row>
    <row r="13" spans="1:6" ht="15" x14ac:dyDescent="0.25">
      <c r="A13" s="714"/>
      <c r="B13" s="521" t="s">
        <v>20</v>
      </c>
      <c r="C13" s="508">
        <v>4</v>
      </c>
      <c r="D13" s="617">
        <v>250860</v>
      </c>
      <c r="E13" s="531"/>
      <c r="F13" s="604">
        <v>150848.89000000001</v>
      </c>
    </row>
    <row r="14" spans="1:6" ht="15" x14ac:dyDescent="0.25">
      <c r="A14" s="714"/>
      <c r="B14" s="517" t="s">
        <v>22</v>
      </c>
      <c r="C14" s="507">
        <v>326</v>
      </c>
      <c r="D14" s="618">
        <v>1509756.02</v>
      </c>
      <c r="E14" s="532">
        <v>13701369</v>
      </c>
      <c r="F14" s="605">
        <v>938448.41</v>
      </c>
    </row>
    <row r="15" spans="1:6" ht="15" x14ac:dyDescent="0.25">
      <c r="A15" s="714"/>
      <c r="B15" s="521" t="s">
        <v>18</v>
      </c>
      <c r="C15" s="508">
        <v>125</v>
      </c>
      <c r="D15" s="617">
        <v>1554640.98</v>
      </c>
      <c r="E15" s="531"/>
      <c r="F15" s="604">
        <v>1247862.96</v>
      </c>
    </row>
    <row r="16" spans="1:6" ht="15" x14ac:dyDescent="0.25">
      <c r="A16" s="714"/>
      <c r="B16" s="517" t="s">
        <v>135</v>
      </c>
      <c r="C16" s="507">
        <v>2</v>
      </c>
      <c r="D16" s="618">
        <v>17570</v>
      </c>
      <c r="E16" s="532"/>
      <c r="F16" s="605">
        <v>73579.350000000006</v>
      </c>
    </row>
    <row r="17" spans="1:6" ht="15" x14ac:dyDescent="0.25">
      <c r="A17" s="714"/>
      <c r="B17" s="521" t="s">
        <v>27</v>
      </c>
      <c r="C17" s="508">
        <v>4</v>
      </c>
      <c r="D17" s="617">
        <v>13467</v>
      </c>
      <c r="E17" s="531"/>
      <c r="F17" s="604">
        <v>0</v>
      </c>
    </row>
    <row r="18" spans="1:6" ht="15" x14ac:dyDescent="0.25">
      <c r="A18" s="714"/>
      <c r="B18" s="517" t="s">
        <v>25</v>
      </c>
      <c r="C18" s="507">
        <v>197</v>
      </c>
      <c r="D18" s="618">
        <v>205324</v>
      </c>
      <c r="E18" s="532">
        <v>230792.79</v>
      </c>
      <c r="F18" s="605">
        <v>3128949.66</v>
      </c>
    </row>
    <row r="19" spans="1:6" ht="15" x14ac:dyDescent="0.25">
      <c r="A19" s="714"/>
      <c r="B19" s="521" t="s">
        <v>13</v>
      </c>
      <c r="C19" s="508">
        <v>412</v>
      </c>
      <c r="D19" s="617">
        <v>5210185.04</v>
      </c>
      <c r="E19" s="531">
        <v>384405862.727</v>
      </c>
      <c r="F19" s="604">
        <v>7962629.3200000003</v>
      </c>
    </row>
    <row r="20" spans="1:6" ht="15" x14ac:dyDescent="0.25">
      <c r="A20" s="714"/>
      <c r="B20" s="517" t="s">
        <v>17</v>
      </c>
      <c r="C20" s="507">
        <v>341</v>
      </c>
      <c r="D20" s="618">
        <v>2233397.02</v>
      </c>
      <c r="E20" s="532">
        <v>1121649</v>
      </c>
      <c r="F20" s="605">
        <v>1534000.66</v>
      </c>
    </row>
    <row r="21" spans="1:6" ht="15" x14ac:dyDescent="0.25">
      <c r="A21" s="714"/>
      <c r="B21" s="521" t="s">
        <v>26</v>
      </c>
      <c r="C21" s="508">
        <v>4</v>
      </c>
      <c r="D21" s="617">
        <v>16707.43</v>
      </c>
      <c r="E21" s="531"/>
      <c r="F21" s="604">
        <v>69338.850000000006</v>
      </c>
    </row>
    <row r="22" spans="1:6" ht="15" x14ac:dyDescent="0.25">
      <c r="A22" s="714"/>
      <c r="B22" s="517" t="s">
        <v>30</v>
      </c>
      <c r="C22" s="507">
        <v>4</v>
      </c>
      <c r="D22" s="618">
        <v>16394</v>
      </c>
      <c r="E22" s="532"/>
      <c r="F22" s="605">
        <v>0</v>
      </c>
    </row>
    <row r="23" spans="1:6" ht="15" x14ac:dyDescent="0.25">
      <c r="A23" s="714"/>
      <c r="B23" s="521" t="s">
        <v>23</v>
      </c>
      <c r="C23" s="508">
        <v>2</v>
      </c>
      <c r="D23" s="617">
        <v>4201</v>
      </c>
      <c r="E23" s="531"/>
      <c r="F23" s="604">
        <v>38854.230000000003</v>
      </c>
    </row>
    <row r="24" spans="1:6" ht="15" x14ac:dyDescent="0.25">
      <c r="A24" s="714"/>
      <c r="B24" s="517" t="s">
        <v>134</v>
      </c>
      <c r="C24" s="507">
        <v>1</v>
      </c>
      <c r="D24" s="618">
        <v>1500</v>
      </c>
      <c r="E24" s="532"/>
      <c r="F24" s="605">
        <v>0</v>
      </c>
    </row>
    <row r="25" spans="1:6" ht="15" x14ac:dyDescent="0.25">
      <c r="A25" s="714"/>
      <c r="B25" s="521" t="s">
        <v>16</v>
      </c>
      <c r="C25" s="508">
        <v>245</v>
      </c>
      <c r="D25" s="617">
        <v>2349979.0499999998</v>
      </c>
      <c r="E25" s="531">
        <v>3625129.5</v>
      </c>
      <c r="F25" s="604">
        <v>694567.36</v>
      </c>
    </row>
    <row r="26" spans="1:6" ht="15" x14ac:dyDescent="0.25">
      <c r="A26" s="714"/>
      <c r="B26" s="517" t="s">
        <v>14</v>
      </c>
      <c r="C26" s="507">
        <v>657</v>
      </c>
      <c r="D26" s="618">
        <v>7899585.0700000003</v>
      </c>
      <c r="E26" s="532">
        <v>69319340</v>
      </c>
      <c r="F26" s="605">
        <v>669034.96</v>
      </c>
    </row>
    <row r="27" spans="1:6" ht="15.75" thickBot="1" x14ac:dyDescent="0.3">
      <c r="A27" s="714"/>
      <c r="B27" s="522" t="s">
        <v>19</v>
      </c>
      <c r="C27" s="523">
        <v>364</v>
      </c>
      <c r="D27" s="619">
        <v>1128196</v>
      </c>
      <c r="E27" s="606">
        <v>313666</v>
      </c>
      <c r="F27" s="607">
        <v>2021532.61</v>
      </c>
    </row>
    <row r="28" spans="1:6" ht="15.75" thickBot="1" x14ac:dyDescent="0.3">
      <c r="A28" s="715"/>
      <c r="B28" s="536" t="s">
        <v>323</v>
      </c>
      <c r="C28" s="323">
        <f>SUM(C4:C27)</f>
        <v>5547</v>
      </c>
      <c r="D28" s="116">
        <f>SUM(D4:D27)</f>
        <v>31413527.154999997</v>
      </c>
      <c r="E28" s="608">
        <f t="shared" ref="E28:F28" si="0">SUM(E4:E27)</f>
        <v>474463409.01700002</v>
      </c>
      <c r="F28" s="609">
        <f t="shared" si="0"/>
        <v>21745894.900000002</v>
      </c>
    </row>
    <row r="29" spans="1:6" ht="14.25" customHeight="1" x14ac:dyDescent="0.25">
      <c r="A29" s="716" t="s">
        <v>291</v>
      </c>
      <c r="B29" s="630" t="s">
        <v>374</v>
      </c>
      <c r="C29" s="631">
        <v>228</v>
      </c>
      <c r="D29" s="632">
        <v>222082.99</v>
      </c>
      <c r="E29" s="633"/>
      <c r="F29" s="651">
        <v>0</v>
      </c>
    </row>
    <row r="30" spans="1:6" ht="14.25" customHeight="1" x14ac:dyDescent="0.25">
      <c r="A30" s="717"/>
      <c r="B30" s="642" t="s">
        <v>29</v>
      </c>
      <c r="C30" s="643">
        <v>20</v>
      </c>
      <c r="D30" s="644">
        <v>11102.32</v>
      </c>
      <c r="E30" s="645"/>
      <c r="F30" s="652">
        <v>0</v>
      </c>
    </row>
    <row r="31" spans="1:6" ht="14.25" customHeight="1" x14ac:dyDescent="0.25">
      <c r="A31" s="717"/>
      <c r="B31" s="634" t="s">
        <v>24</v>
      </c>
      <c r="C31" s="635">
        <v>1</v>
      </c>
      <c r="D31" s="636">
        <v>2808</v>
      </c>
      <c r="E31" s="637"/>
      <c r="F31" s="653">
        <v>0</v>
      </c>
    </row>
    <row r="32" spans="1:6" ht="14.25" customHeight="1" x14ac:dyDescent="0.25">
      <c r="A32" s="717"/>
      <c r="B32" s="642" t="s">
        <v>28</v>
      </c>
      <c r="C32" s="643">
        <v>2</v>
      </c>
      <c r="D32" s="644">
        <v>770</v>
      </c>
      <c r="E32" s="645"/>
      <c r="F32" s="652">
        <v>0</v>
      </c>
    </row>
    <row r="33" spans="1:6" ht="14.25" customHeight="1" x14ac:dyDescent="0.25">
      <c r="A33" s="717"/>
      <c r="B33" s="634" t="s">
        <v>15</v>
      </c>
      <c r="C33" s="635">
        <v>96</v>
      </c>
      <c r="D33" s="636">
        <v>70993.89</v>
      </c>
      <c r="E33" s="637"/>
      <c r="F33" s="653">
        <v>0</v>
      </c>
    </row>
    <row r="34" spans="1:6" ht="14.25" customHeight="1" x14ac:dyDescent="0.25">
      <c r="A34" s="717"/>
      <c r="B34" s="642" t="s">
        <v>136</v>
      </c>
      <c r="C34" s="643">
        <v>4</v>
      </c>
      <c r="D34" s="644">
        <v>180.03</v>
      </c>
      <c r="E34" s="645"/>
      <c r="F34" s="652">
        <v>0</v>
      </c>
    </row>
    <row r="35" spans="1:6" ht="14.25" customHeight="1" x14ac:dyDescent="0.25">
      <c r="A35" s="717"/>
      <c r="B35" s="634" t="s">
        <v>21</v>
      </c>
      <c r="C35" s="635">
        <v>5</v>
      </c>
      <c r="D35" s="636">
        <v>4811</v>
      </c>
      <c r="E35" s="637"/>
      <c r="F35" s="653">
        <v>0</v>
      </c>
    </row>
    <row r="36" spans="1:6" ht="14.25" customHeight="1" x14ac:dyDescent="0.25">
      <c r="A36" s="717"/>
      <c r="B36" s="642" t="s">
        <v>22</v>
      </c>
      <c r="C36" s="643">
        <v>12</v>
      </c>
      <c r="D36" s="644">
        <v>3215.02</v>
      </c>
      <c r="E36" s="645"/>
      <c r="F36" s="652">
        <v>0</v>
      </c>
    </row>
    <row r="37" spans="1:6" ht="14.25" customHeight="1" x14ac:dyDescent="0.25">
      <c r="A37" s="717"/>
      <c r="B37" s="634" t="s">
        <v>13</v>
      </c>
      <c r="C37" s="635">
        <v>18</v>
      </c>
      <c r="D37" s="636">
        <v>91990.96</v>
      </c>
      <c r="E37" s="637"/>
      <c r="F37" s="653">
        <v>68944</v>
      </c>
    </row>
    <row r="38" spans="1:6" ht="14.25" customHeight="1" x14ac:dyDescent="0.25">
      <c r="A38" s="717"/>
      <c r="B38" s="642" t="s">
        <v>17</v>
      </c>
      <c r="C38" s="643">
        <v>12</v>
      </c>
      <c r="D38" s="644">
        <v>17184.169999999998</v>
      </c>
      <c r="E38" s="645"/>
      <c r="F38" s="652">
        <v>0</v>
      </c>
    </row>
    <row r="39" spans="1:6" ht="14.25" customHeight="1" x14ac:dyDescent="0.25">
      <c r="A39" s="717"/>
      <c r="B39" s="634" t="s">
        <v>16</v>
      </c>
      <c r="C39" s="635">
        <v>94</v>
      </c>
      <c r="D39" s="636">
        <v>1044640.66</v>
      </c>
      <c r="E39" s="637"/>
      <c r="F39" s="653">
        <v>0</v>
      </c>
    </row>
    <row r="40" spans="1:6" ht="15" x14ac:dyDescent="0.25">
      <c r="A40" s="717"/>
      <c r="B40" s="642" t="s">
        <v>14</v>
      </c>
      <c r="C40" s="643">
        <v>41</v>
      </c>
      <c r="D40" s="644">
        <v>225464.36</v>
      </c>
      <c r="E40" s="645"/>
      <c r="F40" s="652">
        <v>0</v>
      </c>
    </row>
    <row r="41" spans="1:6" ht="15.75" thickBot="1" x14ac:dyDescent="0.3">
      <c r="A41" s="717"/>
      <c r="B41" s="638" t="s">
        <v>19</v>
      </c>
      <c r="C41" s="639">
        <v>15</v>
      </c>
      <c r="D41" s="640">
        <v>42046.16</v>
      </c>
      <c r="E41" s="641"/>
      <c r="F41" s="653">
        <v>876.21</v>
      </c>
    </row>
    <row r="42" spans="1:6" ht="15.75" thickBot="1" x14ac:dyDescent="0.3">
      <c r="A42" s="717"/>
      <c r="B42" s="589" t="s">
        <v>324</v>
      </c>
      <c r="C42" s="626">
        <f>SUM(C29:C41)</f>
        <v>548</v>
      </c>
      <c r="D42" s="591">
        <f t="shared" ref="D42" si="1">SUM(D29:D41)</f>
        <v>1737289.5599999998</v>
      </c>
      <c r="E42" s="592"/>
      <c r="F42" s="593">
        <f>SUM(F29:F41)</f>
        <v>69820.210000000006</v>
      </c>
    </row>
    <row r="43" spans="1:6" ht="15.75" thickBot="1" x14ac:dyDescent="0.3">
      <c r="A43" s="536"/>
      <c r="B43" s="646" t="s">
        <v>31</v>
      </c>
      <c r="C43" s="647">
        <f>SUM(C28,C42)</f>
        <v>6095</v>
      </c>
      <c r="D43" s="648">
        <f t="shared" ref="D43:E43" si="2">SUM(D28,D42)</f>
        <v>33150816.714999996</v>
      </c>
      <c r="E43" s="649">
        <f t="shared" si="2"/>
        <v>474463409.01700002</v>
      </c>
      <c r="F43" s="654">
        <f>SUM(F28,F42)</f>
        <v>21815715.110000003</v>
      </c>
    </row>
    <row r="45" spans="1:6" ht="15" x14ac:dyDescent="0.25">
      <c r="A45" s="111" t="s">
        <v>160</v>
      </c>
    </row>
    <row r="46" spans="1:6" ht="15" x14ac:dyDescent="0.2">
      <c r="A46" s="433" t="s">
        <v>373</v>
      </c>
    </row>
    <row r="47" spans="1:6" ht="15" x14ac:dyDescent="0.2">
      <c r="A47" s="433" t="s">
        <v>299</v>
      </c>
    </row>
  </sheetData>
  <mergeCells count="2">
    <mergeCell ref="A4:A28"/>
    <mergeCell ref="A29:A42"/>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Normal="100" workbookViewId="0">
      <selection activeCell="A2" sqref="A2"/>
    </sheetView>
  </sheetViews>
  <sheetFormatPr defaultColWidth="9" defaultRowHeight="12.75" x14ac:dyDescent="0.2"/>
  <cols>
    <col min="1" max="1" width="17.375" style="5" customWidth="1"/>
    <col min="2" max="2" width="37.875" style="11" bestFit="1" customWidth="1"/>
    <col min="3" max="3" width="12.75" style="11" customWidth="1"/>
    <col min="4" max="4" width="18.5" style="20" bestFit="1" customWidth="1"/>
    <col min="5" max="5" width="18.5" style="20" customWidth="1"/>
    <col min="6" max="6" width="18.125" style="20" bestFit="1" customWidth="1"/>
    <col min="7" max="7" width="25" style="5" customWidth="1"/>
    <col min="8" max="8" width="18.75" style="577" customWidth="1"/>
    <col min="9" max="9" width="41.25" style="577" bestFit="1" customWidth="1"/>
    <col min="10" max="12" width="18.75" style="577" customWidth="1"/>
    <col min="13" max="13" width="21.75" style="5" customWidth="1"/>
    <col min="14" max="14" width="7" style="5" customWidth="1"/>
    <col min="15" max="16" width="7.875" style="5" customWidth="1"/>
    <col min="17" max="17" width="6.375" style="5" customWidth="1"/>
    <col min="18" max="18" width="9.875" style="5" bestFit="1" customWidth="1"/>
    <col min="19" max="16384" width="9" style="5"/>
  </cols>
  <sheetData>
    <row r="1" spans="1:12" s="83" customFormat="1" ht="18.75" x14ac:dyDescent="0.3">
      <c r="A1" s="152" t="s">
        <v>348</v>
      </c>
      <c r="B1" s="84"/>
      <c r="C1" s="84"/>
      <c r="D1" s="104"/>
      <c r="E1" s="104"/>
      <c r="F1" s="104"/>
      <c r="H1" s="576"/>
      <c r="I1" s="576"/>
      <c r="J1" s="576"/>
      <c r="K1" s="576"/>
      <c r="L1" s="576"/>
    </row>
    <row r="2" spans="1:12" ht="15.75" thickBot="1" x14ac:dyDescent="0.3">
      <c r="A2" s="103"/>
    </row>
    <row r="3" spans="1:12" s="101" customFormat="1" ht="75.75" customHeight="1" thickBot="1" x14ac:dyDescent="0.3">
      <c r="A3" s="578" t="s">
        <v>286</v>
      </c>
      <c r="B3" s="579" t="s">
        <v>142</v>
      </c>
      <c r="C3" s="579" t="s">
        <v>276</v>
      </c>
      <c r="D3" s="579" t="s">
        <v>376</v>
      </c>
      <c r="E3" s="579" t="s">
        <v>129</v>
      </c>
      <c r="F3" s="578" t="s">
        <v>288</v>
      </c>
    </row>
    <row r="4" spans="1:12" s="101" customFormat="1" ht="15" x14ac:dyDescent="0.25">
      <c r="A4" s="716" t="s">
        <v>287</v>
      </c>
      <c r="B4" s="521" t="s">
        <v>144</v>
      </c>
      <c r="C4" s="617">
        <v>2444</v>
      </c>
      <c r="D4" s="617">
        <v>11262306.08</v>
      </c>
      <c r="E4" s="610">
        <v>0</v>
      </c>
      <c r="F4" s="500">
        <v>10344570.220000001</v>
      </c>
    </row>
    <row r="5" spans="1:12" s="101" customFormat="1" ht="15" x14ac:dyDescent="0.25">
      <c r="A5" s="717" t="s">
        <v>287</v>
      </c>
      <c r="B5" s="517" t="s">
        <v>145</v>
      </c>
      <c r="C5" s="618">
        <v>12</v>
      </c>
      <c r="D5" s="618">
        <v>65923</v>
      </c>
      <c r="E5" s="627">
        <v>0</v>
      </c>
      <c r="F5" s="496">
        <v>3021.7</v>
      </c>
    </row>
    <row r="6" spans="1:12" ht="15" x14ac:dyDescent="0.25">
      <c r="A6" s="717" t="s">
        <v>287</v>
      </c>
      <c r="B6" s="521" t="s">
        <v>146</v>
      </c>
      <c r="C6" s="617">
        <v>65</v>
      </c>
      <c r="D6" s="617">
        <v>1124304.02</v>
      </c>
      <c r="E6" s="610">
        <v>0</v>
      </c>
      <c r="F6" s="544">
        <v>166754.75</v>
      </c>
    </row>
    <row r="7" spans="1:12" ht="15" x14ac:dyDescent="0.25">
      <c r="A7" s="717" t="s">
        <v>287</v>
      </c>
      <c r="B7" s="517" t="s">
        <v>147</v>
      </c>
      <c r="C7" s="618">
        <v>12</v>
      </c>
      <c r="D7" s="618">
        <v>22948</v>
      </c>
      <c r="E7" s="627">
        <v>0</v>
      </c>
      <c r="F7" s="496">
        <v>185304.65</v>
      </c>
    </row>
    <row r="8" spans="1:12" ht="15" x14ac:dyDescent="0.25">
      <c r="A8" s="717" t="s">
        <v>287</v>
      </c>
      <c r="B8" s="521" t="s">
        <v>148</v>
      </c>
      <c r="C8" s="617">
        <v>2</v>
      </c>
      <c r="D8" s="617">
        <v>56403.47</v>
      </c>
      <c r="E8" s="610">
        <v>0</v>
      </c>
      <c r="F8" s="544">
        <v>186850</v>
      </c>
    </row>
    <row r="9" spans="1:12" ht="15" x14ac:dyDescent="0.25">
      <c r="A9" s="717" t="s">
        <v>287</v>
      </c>
      <c r="B9" s="517" t="s">
        <v>266</v>
      </c>
      <c r="C9" s="618">
        <v>1</v>
      </c>
      <c r="D9" s="618">
        <v>180949.77</v>
      </c>
      <c r="E9" s="627">
        <v>0</v>
      </c>
      <c r="F9" s="496">
        <v>238822</v>
      </c>
    </row>
    <row r="10" spans="1:12" ht="15" x14ac:dyDescent="0.25">
      <c r="A10" s="717" t="s">
        <v>287</v>
      </c>
      <c r="B10" s="521" t="s">
        <v>149</v>
      </c>
      <c r="C10" s="617">
        <v>3</v>
      </c>
      <c r="D10" s="617">
        <v>1234</v>
      </c>
      <c r="E10" s="610">
        <v>0</v>
      </c>
      <c r="F10" s="544">
        <v>6738.81</v>
      </c>
    </row>
    <row r="11" spans="1:12" ht="15" x14ac:dyDescent="0.25">
      <c r="A11" s="717" t="s">
        <v>287</v>
      </c>
      <c r="B11" s="517" t="s">
        <v>150</v>
      </c>
      <c r="C11" s="618">
        <v>24</v>
      </c>
      <c r="D11" s="618">
        <v>23517</v>
      </c>
      <c r="E11" s="627">
        <v>0</v>
      </c>
      <c r="F11" s="496">
        <v>24294.98</v>
      </c>
    </row>
    <row r="12" spans="1:12" ht="15" x14ac:dyDescent="0.25">
      <c r="A12" s="717" t="s">
        <v>287</v>
      </c>
      <c r="B12" s="521" t="s">
        <v>196</v>
      </c>
      <c r="C12" s="617">
        <v>1</v>
      </c>
      <c r="D12" s="617">
        <v>300</v>
      </c>
      <c r="E12" s="610">
        <v>0</v>
      </c>
      <c r="F12" s="544">
        <v>192.68</v>
      </c>
    </row>
    <row r="13" spans="1:12" ht="15" x14ac:dyDescent="0.25">
      <c r="A13" s="717" t="s">
        <v>287</v>
      </c>
      <c r="B13" s="517" t="s">
        <v>151</v>
      </c>
      <c r="C13" s="618">
        <v>4</v>
      </c>
      <c r="D13" s="618">
        <v>11582</v>
      </c>
      <c r="E13" s="611">
        <v>254000</v>
      </c>
      <c r="F13" s="496">
        <v>3876425.06</v>
      </c>
    </row>
    <row r="14" spans="1:12" ht="15" x14ac:dyDescent="0.25">
      <c r="A14" s="717" t="s">
        <v>287</v>
      </c>
      <c r="B14" s="521" t="s">
        <v>177</v>
      </c>
      <c r="C14" s="617">
        <v>1528</v>
      </c>
      <c r="D14" s="617">
        <v>6344730.7549999896</v>
      </c>
      <c r="E14" s="610">
        <v>0</v>
      </c>
      <c r="F14" s="544">
        <v>3557589.76</v>
      </c>
    </row>
    <row r="15" spans="1:12" ht="15" x14ac:dyDescent="0.25">
      <c r="A15" s="717" t="s">
        <v>287</v>
      </c>
      <c r="B15" s="517" t="s">
        <v>197</v>
      </c>
      <c r="C15" s="618">
        <v>1</v>
      </c>
      <c r="D15" s="618">
        <v>720</v>
      </c>
      <c r="E15" s="627">
        <v>0</v>
      </c>
      <c r="F15" s="496">
        <v>13435</v>
      </c>
    </row>
    <row r="16" spans="1:12" ht="15" x14ac:dyDescent="0.25">
      <c r="A16" s="717" t="s">
        <v>287</v>
      </c>
      <c r="B16" s="521" t="s">
        <v>152</v>
      </c>
      <c r="C16" s="617">
        <v>1261</v>
      </c>
      <c r="D16" s="617">
        <v>10549499.939999999</v>
      </c>
      <c r="E16" s="610">
        <v>0</v>
      </c>
      <c r="F16" s="544">
        <v>79217.19</v>
      </c>
    </row>
    <row r="17" spans="1:6" ht="15" x14ac:dyDescent="0.25">
      <c r="A17" s="717" t="s">
        <v>287</v>
      </c>
      <c r="B17" s="517" t="s">
        <v>153</v>
      </c>
      <c r="C17" s="618">
        <v>35</v>
      </c>
      <c r="D17" s="618">
        <v>90838.61</v>
      </c>
      <c r="E17" s="611">
        <v>13152627.487</v>
      </c>
      <c r="F17" s="496">
        <v>551567.62</v>
      </c>
    </row>
    <row r="18" spans="1:6" ht="15" x14ac:dyDescent="0.25">
      <c r="A18" s="717" t="s">
        <v>287</v>
      </c>
      <c r="B18" s="521" t="s">
        <v>198</v>
      </c>
      <c r="C18" s="617">
        <v>1</v>
      </c>
      <c r="D18" s="617">
        <v>960</v>
      </c>
      <c r="E18" s="610">
        <v>0</v>
      </c>
      <c r="F18" s="544">
        <v>0</v>
      </c>
    </row>
    <row r="19" spans="1:6" ht="15" x14ac:dyDescent="0.25">
      <c r="A19" s="717" t="s">
        <v>287</v>
      </c>
      <c r="B19" s="517" t="s">
        <v>154</v>
      </c>
      <c r="C19" s="618">
        <v>21</v>
      </c>
      <c r="D19" s="618">
        <v>232402</v>
      </c>
      <c r="E19" s="627">
        <v>0</v>
      </c>
      <c r="F19" s="496">
        <v>47626.86</v>
      </c>
    </row>
    <row r="20" spans="1:6" ht="15.75" thickBot="1" x14ac:dyDescent="0.3">
      <c r="A20" s="717" t="s">
        <v>287</v>
      </c>
      <c r="B20" s="522" t="s">
        <v>155</v>
      </c>
      <c r="C20" s="619">
        <v>132</v>
      </c>
      <c r="D20" s="619">
        <v>1444908.51</v>
      </c>
      <c r="E20" s="612">
        <v>461056781.52999997</v>
      </c>
      <c r="F20" s="580">
        <v>2463483.62</v>
      </c>
    </row>
    <row r="21" spans="1:6" ht="15.75" thickBot="1" x14ac:dyDescent="0.3">
      <c r="A21" s="719"/>
      <c r="B21" s="536" t="s">
        <v>323</v>
      </c>
      <c r="C21" s="620">
        <f t="shared" ref="C21:F21" si="0">SUM(C4:C20)</f>
        <v>5547</v>
      </c>
      <c r="D21" s="620">
        <f>SUM(D4:D20)</f>
        <v>31413527.15499999</v>
      </c>
      <c r="E21" s="538">
        <f t="shared" si="0"/>
        <v>474463409.01699996</v>
      </c>
      <c r="F21" s="550">
        <f t="shared" si="0"/>
        <v>21745894.900000002</v>
      </c>
    </row>
    <row r="22" spans="1:6" ht="15" customHeight="1" x14ac:dyDescent="0.25">
      <c r="A22" s="713" t="s">
        <v>291</v>
      </c>
      <c r="B22" s="521" t="s">
        <v>144</v>
      </c>
      <c r="C22" s="617">
        <v>178</v>
      </c>
      <c r="D22" s="617">
        <v>197757.76</v>
      </c>
      <c r="E22" s="610"/>
      <c r="F22" s="539">
        <v>0</v>
      </c>
    </row>
    <row r="23" spans="1:6" ht="15" x14ac:dyDescent="0.25">
      <c r="A23" s="714" t="s">
        <v>289</v>
      </c>
      <c r="B23" s="517" t="s">
        <v>145</v>
      </c>
      <c r="C23" s="618">
        <v>4</v>
      </c>
      <c r="D23" s="618">
        <v>31994</v>
      </c>
      <c r="E23" s="627"/>
      <c r="F23" s="484">
        <v>0</v>
      </c>
    </row>
    <row r="24" spans="1:6" ht="15" x14ac:dyDescent="0.25">
      <c r="A24" s="714" t="s">
        <v>289</v>
      </c>
      <c r="B24" s="521" t="s">
        <v>146</v>
      </c>
      <c r="C24" s="617">
        <v>2</v>
      </c>
      <c r="D24" s="617">
        <v>15658</v>
      </c>
      <c r="E24" s="610"/>
      <c r="F24" s="539">
        <v>0</v>
      </c>
    </row>
    <row r="25" spans="1:6" ht="15" x14ac:dyDescent="0.25">
      <c r="A25" s="714" t="s">
        <v>289</v>
      </c>
      <c r="B25" s="517" t="s">
        <v>150</v>
      </c>
      <c r="C25" s="618">
        <v>2</v>
      </c>
      <c r="D25" s="618">
        <v>3537.5</v>
      </c>
      <c r="E25" s="627"/>
      <c r="F25" s="484">
        <v>0</v>
      </c>
    </row>
    <row r="26" spans="1:6" ht="15" x14ac:dyDescent="0.25">
      <c r="A26" s="714" t="s">
        <v>289</v>
      </c>
      <c r="B26" s="521" t="s">
        <v>177</v>
      </c>
      <c r="C26" s="617">
        <v>286</v>
      </c>
      <c r="D26" s="617">
        <v>561459.15000000095</v>
      </c>
      <c r="E26" s="610"/>
      <c r="F26" s="539">
        <v>69820.210000000006</v>
      </c>
    </row>
    <row r="27" spans="1:6" ht="15" x14ac:dyDescent="0.25">
      <c r="A27" s="714" t="s">
        <v>289</v>
      </c>
      <c r="B27" s="517" t="s">
        <v>152</v>
      </c>
      <c r="C27" s="618">
        <v>13</v>
      </c>
      <c r="D27" s="618">
        <v>334329</v>
      </c>
      <c r="E27" s="627"/>
      <c r="F27" s="484">
        <v>0</v>
      </c>
    </row>
    <row r="28" spans="1:6" ht="15" x14ac:dyDescent="0.25">
      <c r="A28" s="714" t="s">
        <v>289</v>
      </c>
      <c r="B28" s="521" t="s">
        <v>198</v>
      </c>
      <c r="C28" s="617">
        <v>1</v>
      </c>
      <c r="D28" s="617">
        <v>192</v>
      </c>
      <c r="E28" s="610"/>
      <c r="F28" s="539">
        <v>0</v>
      </c>
    </row>
    <row r="29" spans="1:6" ht="15" x14ac:dyDescent="0.25">
      <c r="A29" s="714" t="s">
        <v>289</v>
      </c>
      <c r="B29" s="517" t="s">
        <v>154</v>
      </c>
      <c r="C29" s="618">
        <v>19</v>
      </c>
      <c r="D29" s="618">
        <v>192357.15</v>
      </c>
      <c r="E29" s="627"/>
      <c r="F29" s="484">
        <v>0</v>
      </c>
    </row>
    <row r="30" spans="1:6" ht="15.75" thickBot="1" x14ac:dyDescent="0.3">
      <c r="A30" s="714" t="s">
        <v>289</v>
      </c>
      <c r="B30" s="522" t="s">
        <v>155</v>
      </c>
      <c r="C30" s="619">
        <v>43</v>
      </c>
      <c r="D30" s="619">
        <v>400005</v>
      </c>
      <c r="E30" s="616"/>
      <c r="F30" s="615">
        <v>0</v>
      </c>
    </row>
    <row r="31" spans="1:6" ht="15.75" thickBot="1" x14ac:dyDescent="0.3">
      <c r="A31" s="715"/>
      <c r="B31" s="536" t="s">
        <v>324</v>
      </c>
      <c r="C31" s="620">
        <f>SUM(C22:C30)</f>
        <v>548</v>
      </c>
      <c r="D31" s="620">
        <f t="shared" ref="D31" si="1">SUM(D22:D30)</f>
        <v>1737289.560000001</v>
      </c>
      <c r="E31" s="538"/>
      <c r="F31" s="550">
        <f>SUM(F22:F30)</f>
        <v>69820.210000000006</v>
      </c>
    </row>
    <row r="32" spans="1:6" ht="15.75" thickBot="1" x14ac:dyDescent="0.3">
      <c r="A32" s="613"/>
      <c r="B32" s="575" t="s">
        <v>31</v>
      </c>
      <c r="C32" s="412">
        <f>SUM(C31,C21)</f>
        <v>6095</v>
      </c>
      <c r="D32" s="412">
        <f>SUM(D31,D21)</f>
        <v>33150816.714999992</v>
      </c>
      <c r="E32" s="587">
        <f>SUM(E31,E21)</f>
        <v>474463409.01699996</v>
      </c>
      <c r="F32" s="588">
        <f>SUM(F31,F21)</f>
        <v>21815715.110000003</v>
      </c>
    </row>
    <row r="34" spans="1:6" ht="15" x14ac:dyDescent="0.25">
      <c r="A34" s="111" t="s">
        <v>160</v>
      </c>
      <c r="B34" s="111"/>
      <c r="C34" s="111"/>
      <c r="D34" s="111"/>
      <c r="E34" s="111"/>
      <c r="F34" s="111"/>
    </row>
    <row r="35" spans="1:6" ht="15" x14ac:dyDescent="0.2">
      <c r="A35" s="718" t="s">
        <v>158</v>
      </c>
      <c r="B35" s="718"/>
      <c r="C35" s="718"/>
      <c r="D35" s="718"/>
      <c r="E35" s="718"/>
      <c r="F35" s="718"/>
    </row>
    <row r="36" spans="1:6" ht="15" x14ac:dyDescent="0.2">
      <c r="A36" s="432" t="s">
        <v>299</v>
      </c>
      <c r="B36" s="431"/>
      <c r="C36" s="431"/>
      <c r="D36" s="431"/>
      <c r="E36" s="594"/>
      <c r="F36" s="431"/>
    </row>
  </sheetData>
  <mergeCells count="3">
    <mergeCell ref="A35:F35"/>
    <mergeCell ref="A4:A21"/>
    <mergeCell ref="A22:A31"/>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
  <sheetViews>
    <sheetView workbookViewId="0">
      <selection activeCell="A5" sqref="A5"/>
    </sheetView>
  </sheetViews>
  <sheetFormatPr defaultRowHeight="14.25" x14ac:dyDescent="0.2"/>
  <cols>
    <col min="1" max="1" width="73.125" customWidth="1"/>
  </cols>
  <sheetData>
    <row r="2" spans="1:2" ht="18.75" x14ac:dyDescent="0.3">
      <c r="A2" s="677" t="s">
        <v>180</v>
      </c>
      <c r="B2" s="677"/>
    </row>
    <row r="3" spans="1:2" ht="18.75" x14ac:dyDescent="0.3">
      <c r="A3" s="650"/>
      <c r="B3" s="650"/>
    </row>
    <row r="5" spans="1:2" ht="142.5" x14ac:dyDescent="0.2">
      <c r="A5" s="655" t="s">
        <v>377</v>
      </c>
    </row>
  </sheetData>
  <mergeCells count="1">
    <mergeCell ref="A2:B2"/>
  </mergeCells>
  <hyperlinks>
    <hyperlink ref="A5" r:id="rId1" display="mailto:ogpdata@gsa.gov"/>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2" sqref="A2"/>
    </sheetView>
  </sheetViews>
  <sheetFormatPr defaultRowHeight="14.25" x14ac:dyDescent="0.2"/>
  <cols>
    <col min="1" max="1" width="17.25" customWidth="1"/>
    <col min="2" max="2" width="23.75" bestFit="1" customWidth="1"/>
    <col min="3" max="3" width="12.625" customWidth="1"/>
    <col min="4" max="4" width="11.625" customWidth="1"/>
    <col min="5" max="5" width="13.125" customWidth="1"/>
    <col min="6" max="6" width="23.25" bestFit="1" customWidth="1"/>
    <col min="7" max="7" width="16" customWidth="1"/>
    <col min="8" max="8" width="11.875" bestFit="1" customWidth="1"/>
    <col min="9" max="9" width="10.875" bestFit="1" customWidth="1"/>
    <col min="10" max="10" width="15.875" customWidth="1"/>
  </cols>
  <sheetData>
    <row r="1" spans="1:7" s="83" customFormat="1" ht="18.75" x14ac:dyDescent="0.3">
      <c r="A1" s="152" t="s">
        <v>325</v>
      </c>
      <c r="B1" s="84"/>
      <c r="C1" s="84"/>
      <c r="D1" s="104"/>
    </row>
    <row r="2" spans="1:7" s="101" customFormat="1" ht="15.75" thickBot="1" x14ac:dyDescent="0.3"/>
    <row r="3" spans="1:7" s="101" customFormat="1" ht="45.75" thickBot="1" x14ac:dyDescent="0.3">
      <c r="A3" s="506" t="s">
        <v>286</v>
      </c>
      <c r="B3" s="506" t="s">
        <v>142</v>
      </c>
      <c r="C3" s="506" t="s">
        <v>276</v>
      </c>
      <c r="D3" s="506" t="s">
        <v>129</v>
      </c>
      <c r="E3" s="506" t="s">
        <v>288</v>
      </c>
    </row>
    <row r="4" spans="1:7" ht="15" x14ac:dyDescent="0.25">
      <c r="A4" s="713" t="s">
        <v>287</v>
      </c>
      <c r="B4" s="521" t="s">
        <v>143</v>
      </c>
      <c r="C4" s="508">
        <v>102</v>
      </c>
      <c r="D4" s="540">
        <v>0</v>
      </c>
      <c r="E4" s="545">
        <v>14959.66</v>
      </c>
    </row>
    <row r="5" spans="1:7" ht="15" x14ac:dyDescent="0.25">
      <c r="A5" s="714" t="s">
        <v>287</v>
      </c>
      <c r="B5" s="517" t="s">
        <v>144</v>
      </c>
      <c r="C5" s="507">
        <v>2612</v>
      </c>
      <c r="D5" s="533">
        <v>0</v>
      </c>
      <c r="E5" s="546">
        <v>1903089.9</v>
      </c>
    </row>
    <row r="6" spans="1:7" ht="15" x14ac:dyDescent="0.25">
      <c r="A6" s="714" t="s">
        <v>287</v>
      </c>
      <c r="B6" s="521" t="s">
        <v>145</v>
      </c>
      <c r="C6" s="508">
        <v>37</v>
      </c>
      <c r="D6" s="540">
        <v>0</v>
      </c>
      <c r="E6" s="545">
        <v>145</v>
      </c>
    </row>
    <row r="7" spans="1:7" ht="15" x14ac:dyDescent="0.25">
      <c r="A7" s="714" t="s">
        <v>287</v>
      </c>
      <c r="B7" s="517" t="s">
        <v>146</v>
      </c>
      <c r="C7" s="507">
        <v>176</v>
      </c>
      <c r="D7" s="533">
        <v>0</v>
      </c>
      <c r="E7" s="546">
        <v>108251.35</v>
      </c>
    </row>
    <row r="8" spans="1:7" ht="15" x14ac:dyDescent="0.25">
      <c r="A8" s="714" t="s">
        <v>287</v>
      </c>
      <c r="B8" s="521" t="s">
        <v>147</v>
      </c>
      <c r="C8" s="508">
        <v>15</v>
      </c>
      <c r="D8" s="540">
        <v>0</v>
      </c>
      <c r="E8" s="545">
        <v>83009.259999999995</v>
      </c>
    </row>
    <row r="9" spans="1:7" ht="15" x14ac:dyDescent="0.25">
      <c r="A9" s="714" t="s">
        <v>287</v>
      </c>
      <c r="B9" s="517" t="s">
        <v>149</v>
      </c>
      <c r="C9" s="507">
        <v>1</v>
      </c>
      <c r="D9" s="533">
        <v>0</v>
      </c>
      <c r="E9" s="546">
        <v>0</v>
      </c>
    </row>
    <row r="10" spans="1:7" ht="15" x14ac:dyDescent="0.25">
      <c r="A10" s="714" t="s">
        <v>287</v>
      </c>
      <c r="B10" s="521" t="s">
        <v>150</v>
      </c>
      <c r="C10" s="508">
        <v>34</v>
      </c>
      <c r="D10" s="540">
        <v>0</v>
      </c>
      <c r="E10" s="545">
        <v>6520.82</v>
      </c>
    </row>
    <row r="11" spans="1:7" ht="15" x14ac:dyDescent="0.25">
      <c r="A11" s="714" t="s">
        <v>287</v>
      </c>
      <c r="B11" s="517" t="s">
        <v>177</v>
      </c>
      <c r="C11" s="507">
        <v>6758</v>
      </c>
      <c r="D11" s="533">
        <v>0</v>
      </c>
      <c r="E11" s="546">
        <v>1453337.25</v>
      </c>
    </row>
    <row r="12" spans="1:7" ht="15" x14ac:dyDescent="0.25">
      <c r="A12" s="714" t="s">
        <v>287</v>
      </c>
      <c r="B12" s="521" t="s">
        <v>152</v>
      </c>
      <c r="C12" s="508">
        <v>842</v>
      </c>
      <c r="D12" s="540">
        <v>0</v>
      </c>
      <c r="E12" s="545">
        <v>21956.61</v>
      </c>
    </row>
    <row r="13" spans="1:7" ht="15" x14ac:dyDescent="0.25">
      <c r="A13" s="714" t="s">
        <v>287</v>
      </c>
      <c r="B13" s="517" t="s">
        <v>153</v>
      </c>
      <c r="C13" s="507">
        <v>7</v>
      </c>
      <c r="D13" s="533">
        <v>394545</v>
      </c>
      <c r="E13" s="546">
        <v>35757.15</v>
      </c>
    </row>
    <row r="14" spans="1:7" ht="15" x14ac:dyDescent="0.25">
      <c r="A14" s="714" t="s">
        <v>287</v>
      </c>
      <c r="B14" s="521" t="s">
        <v>198</v>
      </c>
      <c r="C14" s="508">
        <v>2</v>
      </c>
      <c r="D14" s="540">
        <v>0</v>
      </c>
      <c r="E14" s="545">
        <v>0</v>
      </c>
    </row>
    <row r="15" spans="1:7" ht="15" x14ac:dyDescent="0.25">
      <c r="A15" s="714" t="s">
        <v>287</v>
      </c>
      <c r="B15" s="517" t="s">
        <v>154</v>
      </c>
      <c r="C15" s="507">
        <v>43</v>
      </c>
      <c r="D15" s="533">
        <v>0</v>
      </c>
      <c r="E15" s="546">
        <v>0</v>
      </c>
      <c r="G15" s="248"/>
    </row>
    <row r="16" spans="1:7" ht="15.75" thickBot="1" x14ac:dyDescent="0.3">
      <c r="A16" s="714" t="s">
        <v>287</v>
      </c>
      <c r="B16" s="522" t="s">
        <v>155</v>
      </c>
      <c r="C16" s="523">
        <v>230</v>
      </c>
      <c r="D16" s="548">
        <v>253167236.96000001</v>
      </c>
      <c r="E16" s="549">
        <v>143692.92000000001</v>
      </c>
    </row>
    <row r="17" spans="1:7" ht="15.75" thickBot="1" x14ac:dyDescent="0.3">
      <c r="A17" s="714"/>
      <c r="B17" s="536" t="s">
        <v>323</v>
      </c>
      <c r="C17" s="537">
        <f>SUM(C4:C16)</f>
        <v>10859</v>
      </c>
      <c r="D17" s="538">
        <f t="shared" ref="D17:E17" si="0">SUM(D4:D16)</f>
        <v>253561781.96000001</v>
      </c>
      <c r="E17" s="550">
        <f t="shared" si="0"/>
        <v>3770719.9199999995</v>
      </c>
    </row>
    <row r="18" spans="1:7" ht="14.25" customHeight="1" x14ac:dyDescent="0.25">
      <c r="A18" s="713" t="s">
        <v>291</v>
      </c>
      <c r="B18" s="521" t="s">
        <v>144</v>
      </c>
      <c r="C18" s="508">
        <v>416</v>
      </c>
      <c r="D18" s="540"/>
      <c r="E18" s="545">
        <v>0</v>
      </c>
    </row>
    <row r="19" spans="1:7" ht="14.25" customHeight="1" x14ac:dyDescent="0.25">
      <c r="A19" s="714" t="s">
        <v>289</v>
      </c>
      <c r="B19" s="517" t="s">
        <v>145</v>
      </c>
      <c r="C19" s="507">
        <v>21</v>
      </c>
      <c r="D19" s="533"/>
      <c r="E19" s="546">
        <v>0</v>
      </c>
    </row>
    <row r="20" spans="1:7" ht="14.25" customHeight="1" x14ac:dyDescent="0.25">
      <c r="A20" s="714" t="s">
        <v>289</v>
      </c>
      <c r="B20" s="521" t="s">
        <v>146</v>
      </c>
      <c r="C20" s="508">
        <v>1</v>
      </c>
      <c r="D20" s="540"/>
      <c r="E20" s="545">
        <v>0</v>
      </c>
    </row>
    <row r="21" spans="1:7" ht="15" customHeight="1" x14ac:dyDescent="0.25">
      <c r="A21" s="714" t="s">
        <v>289</v>
      </c>
      <c r="B21" s="517" t="s">
        <v>177</v>
      </c>
      <c r="C21" s="507">
        <v>1329</v>
      </c>
      <c r="D21" s="533"/>
      <c r="E21" s="546">
        <v>8600.1299999999992</v>
      </c>
      <c r="G21" s="248"/>
    </row>
    <row r="22" spans="1:7" ht="14.25" customHeight="1" x14ac:dyDescent="0.25">
      <c r="A22" s="714" t="s">
        <v>289</v>
      </c>
      <c r="B22" s="521" t="s">
        <v>152</v>
      </c>
      <c r="C22" s="508">
        <v>59</v>
      </c>
      <c r="D22" s="540"/>
      <c r="E22" s="545">
        <v>0</v>
      </c>
    </row>
    <row r="23" spans="1:7" ht="14.25" customHeight="1" x14ac:dyDescent="0.25">
      <c r="A23" s="714" t="s">
        <v>289</v>
      </c>
      <c r="B23" s="517" t="s">
        <v>154</v>
      </c>
      <c r="C23" s="507">
        <v>35</v>
      </c>
      <c r="D23" s="533"/>
      <c r="E23" s="546">
        <v>0</v>
      </c>
    </row>
    <row r="24" spans="1:7" ht="14.25" customHeight="1" thickBot="1" x14ac:dyDescent="0.3">
      <c r="A24" s="714" t="s">
        <v>289</v>
      </c>
      <c r="B24" s="518" t="s">
        <v>155</v>
      </c>
      <c r="C24" s="515">
        <v>204</v>
      </c>
      <c r="D24" s="555"/>
      <c r="E24" s="556">
        <v>0</v>
      </c>
    </row>
    <row r="25" spans="1:7" ht="14.25" customHeight="1" thickBot="1" x14ac:dyDescent="0.3">
      <c r="A25" s="715"/>
      <c r="B25" s="551" t="s">
        <v>324</v>
      </c>
      <c r="C25" s="552">
        <f>SUM(C18:C24)</f>
        <v>2065</v>
      </c>
      <c r="D25" s="553"/>
      <c r="E25" s="554">
        <f>SUM(E18:E24)</f>
        <v>8600.1299999999992</v>
      </c>
    </row>
    <row r="26" spans="1:7" ht="15.75" thickBot="1" x14ac:dyDescent="0.3">
      <c r="A26" s="535"/>
      <c r="B26" s="541" t="s">
        <v>31</v>
      </c>
      <c r="C26" s="542">
        <f>SUM(C17,C25)</f>
        <v>12924</v>
      </c>
      <c r="D26" s="543">
        <f>SUM(D17,D25)</f>
        <v>253561781.96000001</v>
      </c>
      <c r="E26" s="547">
        <f>SUM(E17,E25)</f>
        <v>3779320.0499999993</v>
      </c>
    </row>
    <row r="28" spans="1:7" ht="15" x14ac:dyDescent="0.25">
      <c r="A28" s="111" t="s">
        <v>160</v>
      </c>
      <c r="B28" s="111"/>
      <c r="C28" s="111"/>
      <c r="D28" s="111"/>
      <c r="E28" s="111"/>
    </row>
    <row r="29" spans="1:7" ht="33.75" customHeight="1" x14ac:dyDescent="0.2">
      <c r="A29" s="718" t="s">
        <v>158</v>
      </c>
      <c r="B29" s="718"/>
      <c r="C29" s="718"/>
      <c r="D29" s="718"/>
      <c r="E29" s="718"/>
    </row>
    <row r="30" spans="1:7" ht="33" customHeight="1" x14ac:dyDescent="0.2">
      <c r="A30" s="718" t="s">
        <v>299</v>
      </c>
      <c r="B30" s="718"/>
      <c r="C30" s="718"/>
      <c r="D30" s="718"/>
      <c r="E30" s="718"/>
    </row>
  </sheetData>
  <mergeCells count="4">
    <mergeCell ref="A29:E29"/>
    <mergeCell ref="A30:E30"/>
    <mergeCell ref="A4:A17"/>
    <mergeCell ref="A18:A25"/>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2" sqref="A2"/>
    </sheetView>
  </sheetViews>
  <sheetFormatPr defaultRowHeight="14.25" x14ac:dyDescent="0.2"/>
  <cols>
    <col min="1" max="1" width="17.5" customWidth="1"/>
    <col min="2" max="2" width="23.75" bestFit="1" customWidth="1"/>
    <col min="3" max="3" width="11.875" customWidth="1"/>
    <col min="4" max="4" width="13" customWidth="1"/>
    <col min="5" max="5" width="11.875" customWidth="1"/>
    <col min="6" max="6" width="14.875" customWidth="1"/>
    <col min="7" max="7" width="14.625" customWidth="1"/>
    <col min="8" max="8" width="13.625" customWidth="1"/>
    <col min="9" max="9" width="12.25" customWidth="1"/>
    <col min="11" max="11" width="15.875" bestFit="1" customWidth="1"/>
    <col min="12" max="12" width="18.375" customWidth="1"/>
  </cols>
  <sheetData>
    <row r="1" spans="1:9" s="83" customFormat="1" ht="18.75" x14ac:dyDescent="0.3">
      <c r="A1" s="152" t="s">
        <v>326</v>
      </c>
      <c r="B1" s="84"/>
      <c r="C1" s="84"/>
      <c r="D1" s="104"/>
      <c r="E1" s="104"/>
    </row>
    <row r="2" spans="1:9" ht="15.75" thickBot="1" x14ac:dyDescent="0.3">
      <c r="A2" s="416"/>
      <c r="B2" s="359"/>
      <c r="C2" s="359"/>
      <c r="D2" s="363"/>
      <c r="E2" s="363"/>
      <c r="F2" s="417"/>
    </row>
    <row r="3" spans="1:9" s="101" customFormat="1" ht="30.75" thickBot="1" x14ac:dyDescent="0.3">
      <c r="A3" s="572" t="s">
        <v>286</v>
      </c>
      <c r="B3" s="571" t="s">
        <v>142</v>
      </c>
      <c r="C3" s="571" t="s">
        <v>375</v>
      </c>
      <c r="D3" s="571" t="s">
        <v>48</v>
      </c>
      <c r="E3" s="571" t="s">
        <v>129</v>
      </c>
      <c r="F3" s="571" t="s">
        <v>288</v>
      </c>
    </row>
    <row r="4" spans="1:9" ht="15" customHeight="1" x14ac:dyDescent="0.25">
      <c r="A4" s="722" t="s">
        <v>287</v>
      </c>
      <c r="B4" s="582" t="s">
        <v>146</v>
      </c>
      <c r="C4" s="254">
        <v>5</v>
      </c>
      <c r="D4" s="255">
        <v>29.72</v>
      </c>
      <c r="E4" s="583">
        <v>0</v>
      </c>
      <c r="F4" s="427">
        <v>1459.19</v>
      </c>
    </row>
    <row r="5" spans="1:9" ht="14.25" customHeight="1" x14ac:dyDescent="0.25">
      <c r="A5" s="723"/>
      <c r="B5" s="584" t="s">
        <v>147</v>
      </c>
      <c r="C5" s="256">
        <v>1</v>
      </c>
      <c r="D5" s="183">
        <v>3812.5</v>
      </c>
      <c r="E5" s="585">
        <v>0</v>
      </c>
      <c r="F5" s="426">
        <v>0</v>
      </c>
    </row>
    <row r="6" spans="1:9" ht="14.25" customHeight="1" x14ac:dyDescent="0.25">
      <c r="A6" s="723"/>
      <c r="B6" s="584" t="s">
        <v>177</v>
      </c>
      <c r="C6" s="256">
        <v>477</v>
      </c>
      <c r="D6" s="183">
        <v>136220.55000000101</v>
      </c>
      <c r="E6" s="585">
        <v>0</v>
      </c>
      <c r="F6" s="426">
        <v>3188.09</v>
      </c>
    </row>
    <row r="7" spans="1:9" ht="14.25" customHeight="1" x14ac:dyDescent="0.25">
      <c r="A7" s="723"/>
      <c r="B7" s="584" t="s">
        <v>152</v>
      </c>
      <c r="C7" s="256">
        <v>152</v>
      </c>
      <c r="D7" s="183">
        <v>331.24999999999898</v>
      </c>
      <c r="E7" s="585">
        <v>0</v>
      </c>
      <c r="F7" s="426">
        <v>1814.91</v>
      </c>
    </row>
    <row r="8" spans="1:9" ht="14.25" customHeight="1" x14ac:dyDescent="0.25">
      <c r="A8" s="723"/>
      <c r="B8" s="584" t="s">
        <v>153</v>
      </c>
      <c r="C8" s="256">
        <v>8</v>
      </c>
      <c r="D8" s="183">
        <v>30.97</v>
      </c>
      <c r="E8" s="585">
        <v>342577.91999999998</v>
      </c>
      <c r="F8" s="426">
        <v>6896.66</v>
      </c>
    </row>
    <row r="9" spans="1:9" ht="15" customHeight="1" thickBot="1" x14ac:dyDescent="0.3">
      <c r="A9" s="723"/>
      <c r="B9" s="584" t="s">
        <v>155</v>
      </c>
      <c r="C9" s="256">
        <v>173</v>
      </c>
      <c r="D9" s="183">
        <v>517.31999999999903</v>
      </c>
      <c r="E9" s="585">
        <v>16312463.09</v>
      </c>
      <c r="F9" s="426">
        <v>0</v>
      </c>
    </row>
    <row r="10" spans="1:9" ht="15.75" thickBot="1" x14ac:dyDescent="0.3">
      <c r="A10" s="724"/>
      <c r="B10" s="541" t="s">
        <v>323</v>
      </c>
      <c r="C10" s="586">
        <f>SUM(C4:C9)</f>
        <v>816</v>
      </c>
      <c r="D10" s="412">
        <f t="shared" ref="D10:F10" si="0">SUM(D4:D9)</f>
        <v>140942.31000000102</v>
      </c>
      <c r="E10" s="587">
        <f t="shared" si="0"/>
        <v>16655041.01</v>
      </c>
      <c r="F10" s="588">
        <f t="shared" si="0"/>
        <v>13358.85</v>
      </c>
    </row>
    <row r="11" spans="1:9" ht="14.25" customHeight="1" x14ac:dyDescent="0.25">
      <c r="A11" s="720" t="s">
        <v>291</v>
      </c>
      <c r="B11" s="584" t="s">
        <v>145</v>
      </c>
      <c r="C11" s="256">
        <v>1</v>
      </c>
      <c r="D11" s="183">
        <v>5</v>
      </c>
      <c r="E11" s="585"/>
      <c r="F11" s="426">
        <v>0</v>
      </c>
    </row>
    <row r="12" spans="1:9" ht="14.25" customHeight="1" x14ac:dyDescent="0.25">
      <c r="A12" s="721"/>
      <c r="B12" s="584" t="s">
        <v>146</v>
      </c>
      <c r="C12" s="256">
        <v>3</v>
      </c>
      <c r="D12" s="183">
        <v>826</v>
      </c>
      <c r="E12" s="585"/>
      <c r="F12" s="426">
        <v>0</v>
      </c>
      <c r="I12" s="248"/>
    </row>
    <row r="13" spans="1:9" ht="15" customHeight="1" x14ac:dyDescent="0.25">
      <c r="A13" s="721"/>
      <c r="B13" s="584" t="s">
        <v>177</v>
      </c>
      <c r="C13" s="256">
        <v>47</v>
      </c>
      <c r="D13" s="183">
        <v>16830.77</v>
      </c>
      <c r="E13" s="585"/>
      <c r="F13" s="426">
        <v>0</v>
      </c>
    </row>
    <row r="14" spans="1:9" ht="14.25" customHeight="1" x14ac:dyDescent="0.25">
      <c r="A14" s="721"/>
      <c r="B14" s="584" t="s">
        <v>152</v>
      </c>
      <c r="C14" s="256">
        <v>6</v>
      </c>
      <c r="D14" s="183">
        <v>20.73</v>
      </c>
      <c r="E14" s="585"/>
      <c r="F14" s="426">
        <v>0</v>
      </c>
    </row>
    <row r="15" spans="1:9" ht="14.25" customHeight="1" x14ac:dyDescent="0.25">
      <c r="A15" s="721"/>
      <c r="B15" s="584" t="s">
        <v>154</v>
      </c>
      <c r="C15" s="256">
        <v>6</v>
      </c>
      <c r="D15" s="183">
        <v>74907.679999999993</v>
      </c>
      <c r="E15" s="585"/>
      <c r="F15" s="426">
        <v>0</v>
      </c>
    </row>
    <row r="16" spans="1:9" ht="14.25" customHeight="1" thickBot="1" x14ac:dyDescent="0.3">
      <c r="A16" s="721"/>
      <c r="B16" s="584" t="s">
        <v>155</v>
      </c>
      <c r="C16" s="256">
        <v>20</v>
      </c>
      <c r="D16" s="183">
        <v>82.39</v>
      </c>
      <c r="E16" s="585"/>
      <c r="F16" s="426">
        <v>0</v>
      </c>
    </row>
    <row r="17" spans="1:9" ht="15.75" thickBot="1" x14ac:dyDescent="0.3">
      <c r="A17" s="721"/>
      <c r="B17" s="589" t="s">
        <v>324</v>
      </c>
      <c r="C17" s="590">
        <f>SUM(C11:C16)</f>
        <v>83</v>
      </c>
      <c r="D17" s="591">
        <f>SUM(D11:D16)</f>
        <v>92672.569999999992</v>
      </c>
      <c r="E17" s="592"/>
      <c r="F17" s="593">
        <f>SUM(F11:F16)</f>
        <v>0</v>
      </c>
    </row>
    <row r="18" spans="1:9" ht="15.75" thickBot="1" x14ac:dyDescent="0.3">
      <c r="A18" s="574"/>
      <c r="B18" s="536" t="s">
        <v>31</v>
      </c>
      <c r="C18" s="573">
        <f>SUM(C17,C10)</f>
        <v>899</v>
      </c>
      <c r="D18" s="537">
        <f>SUM(D17,D10)</f>
        <v>233614.88000000099</v>
      </c>
      <c r="E18" s="538">
        <f>SUM(E17,E10)</f>
        <v>16655041.01</v>
      </c>
      <c r="F18" s="550">
        <f>SUM(F17,F10)</f>
        <v>13358.85</v>
      </c>
      <c r="I18" s="248"/>
    </row>
    <row r="19" spans="1:9" ht="15" x14ac:dyDescent="0.25">
      <c r="A19" s="417"/>
      <c r="B19" s="600"/>
      <c r="C19" s="600"/>
      <c r="D19" s="598"/>
      <c r="E19" s="599"/>
      <c r="F19" s="601"/>
    </row>
    <row r="20" spans="1:9" ht="15" x14ac:dyDescent="0.25">
      <c r="A20" s="111" t="s">
        <v>160</v>
      </c>
      <c r="B20" s="595"/>
      <c r="C20" s="596"/>
      <c r="D20" s="597"/>
      <c r="E20" s="597"/>
      <c r="F20" s="602"/>
    </row>
    <row r="21" spans="1:9" ht="30" customHeight="1" x14ac:dyDescent="0.2">
      <c r="A21" s="718" t="s">
        <v>158</v>
      </c>
      <c r="B21" s="718"/>
      <c r="C21" s="718"/>
      <c r="D21" s="718"/>
      <c r="E21" s="718"/>
    </row>
    <row r="22" spans="1:9" ht="31.5" customHeight="1" x14ac:dyDescent="0.25">
      <c r="A22" s="705" t="s">
        <v>341</v>
      </c>
      <c r="B22" s="705"/>
      <c r="C22" s="705"/>
      <c r="D22" s="705"/>
      <c r="E22" s="705"/>
    </row>
  </sheetData>
  <mergeCells count="4">
    <mergeCell ref="A11:A17"/>
    <mergeCell ref="A4:A10"/>
    <mergeCell ref="A22:E22"/>
    <mergeCell ref="A21:E21"/>
  </mergeCells>
  <pageMargins left="0.7" right="0.7" top="0.75" bottom="0.75" header="0.3" footer="0.3"/>
  <pageSetup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H13" sqref="H13"/>
    </sheetView>
  </sheetViews>
  <sheetFormatPr defaultColWidth="9" defaultRowHeight="12.75" x14ac:dyDescent="0.2"/>
  <cols>
    <col min="1" max="1" width="38.5" style="5" bestFit="1" customWidth="1"/>
    <col min="2" max="2" width="12.375" style="21" customWidth="1"/>
    <col min="3" max="3" width="12.25" style="21" customWidth="1"/>
    <col min="4" max="4" width="13.25" style="21" customWidth="1"/>
    <col min="5" max="5" width="12.625" style="21" customWidth="1"/>
    <col min="6" max="16384" width="9" style="5"/>
  </cols>
  <sheetData>
    <row r="1" spans="1:9" s="83" customFormat="1" ht="35.25" customHeight="1" x14ac:dyDescent="0.3">
      <c r="A1" s="693" t="s">
        <v>327</v>
      </c>
      <c r="B1" s="693"/>
      <c r="C1" s="693"/>
      <c r="D1" s="693"/>
      <c r="E1" s="693"/>
    </row>
    <row r="2" spans="1:9" ht="13.5" thickBot="1" x14ac:dyDescent="0.25">
      <c r="A2" s="24"/>
      <c r="B2" s="59"/>
      <c r="C2" s="59"/>
      <c r="D2" s="59"/>
      <c r="E2" s="59"/>
    </row>
    <row r="3" spans="1:9" s="101" customFormat="1" ht="15" customHeight="1" thickBot="1" x14ac:dyDescent="0.3">
      <c r="A3" s="281"/>
      <c r="B3" s="725" t="s">
        <v>169</v>
      </c>
      <c r="C3" s="726"/>
      <c r="D3" s="726"/>
      <c r="E3" s="727"/>
    </row>
    <row r="4" spans="1:9" s="101" customFormat="1" ht="15.75" thickBot="1" x14ac:dyDescent="0.3">
      <c r="A4" s="389" t="s">
        <v>73</v>
      </c>
      <c r="B4" s="386" t="s">
        <v>74</v>
      </c>
      <c r="C4" s="387" t="s">
        <v>75</v>
      </c>
      <c r="D4" s="387" t="s">
        <v>76</v>
      </c>
      <c r="E4" s="388" t="s">
        <v>1</v>
      </c>
    </row>
    <row r="5" spans="1:9" s="101" customFormat="1" ht="15" x14ac:dyDescent="0.25">
      <c r="A5" s="383" t="s">
        <v>77</v>
      </c>
      <c r="B5" s="208">
        <v>56763</v>
      </c>
      <c r="C5" s="208">
        <v>12995</v>
      </c>
      <c r="D5" s="208">
        <v>89261</v>
      </c>
      <c r="E5" s="209">
        <v>159019</v>
      </c>
    </row>
    <row r="6" spans="1:9" s="101" customFormat="1" ht="15" x14ac:dyDescent="0.25">
      <c r="A6" s="384" t="s">
        <v>78</v>
      </c>
      <c r="B6" s="210">
        <v>2909</v>
      </c>
      <c r="C6" s="211">
        <v>45</v>
      </c>
      <c r="D6" s="210">
        <v>1299</v>
      </c>
      <c r="E6" s="212">
        <v>4253</v>
      </c>
      <c r="G6" s="121"/>
    </row>
    <row r="7" spans="1:9" s="101" customFormat="1" ht="15" x14ac:dyDescent="0.25">
      <c r="A7" s="384" t="s">
        <v>79</v>
      </c>
      <c r="B7" s="210">
        <v>21584</v>
      </c>
      <c r="C7" s="210">
        <v>2192</v>
      </c>
      <c r="D7" s="210">
        <v>10510</v>
      </c>
      <c r="E7" s="212">
        <v>34286</v>
      </c>
    </row>
    <row r="8" spans="1:9" s="101" customFormat="1" ht="15" x14ac:dyDescent="0.25">
      <c r="A8" s="384" t="s">
        <v>80</v>
      </c>
      <c r="B8" s="210">
        <v>8018</v>
      </c>
      <c r="C8" s="211">
        <v>287</v>
      </c>
      <c r="D8" s="210">
        <v>3696</v>
      </c>
      <c r="E8" s="212">
        <v>12001</v>
      </c>
    </row>
    <row r="9" spans="1:9" s="101" customFormat="1" ht="15" x14ac:dyDescent="0.25">
      <c r="A9" s="384" t="s">
        <v>81</v>
      </c>
      <c r="B9" s="210">
        <v>3562</v>
      </c>
      <c r="C9" s="211">
        <v>14</v>
      </c>
      <c r="D9" s="210">
        <v>3228</v>
      </c>
      <c r="E9" s="212">
        <v>6804</v>
      </c>
    </row>
    <row r="10" spans="1:9" s="101" customFormat="1" ht="15.75" thickBot="1" x14ac:dyDescent="0.3">
      <c r="A10" s="385" t="s">
        <v>82</v>
      </c>
      <c r="B10" s="213">
        <v>139583</v>
      </c>
      <c r="C10" s="213">
        <v>192837</v>
      </c>
      <c r="D10" s="213">
        <v>307152</v>
      </c>
      <c r="E10" s="214">
        <v>639572</v>
      </c>
      <c r="G10" s="121"/>
    </row>
    <row r="11" spans="1:9" s="101" customFormat="1" ht="15" x14ac:dyDescent="0.25">
      <c r="I11" s="121"/>
    </row>
    <row r="12" spans="1:9" s="101" customFormat="1" ht="15" x14ac:dyDescent="0.25">
      <c r="A12" s="111" t="s">
        <v>160</v>
      </c>
    </row>
    <row r="13" spans="1:9" s="101" customFormat="1" ht="75" customHeight="1" x14ac:dyDescent="0.25">
      <c r="A13" s="698" t="s">
        <v>178</v>
      </c>
      <c r="B13" s="698"/>
      <c r="C13" s="698"/>
      <c r="D13" s="698"/>
      <c r="E13" s="698"/>
    </row>
    <row r="14" spans="1:9" x14ac:dyDescent="0.2">
      <c r="A14" s="728"/>
      <c r="B14" s="728"/>
      <c r="C14" s="728"/>
      <c r="D14" s="728"/>
      <c r="E14" s="728"/>
    </row>
  </sheetData>
  <mergeCells count="4">
    <mergeCell ref="B3:E3"/>
    <mergeCell ref="A13:E13"/>
    <mergeCell ref="A14:E14"/>
    <mergeCell ref="A1:E1"/>
  </mergeCells>
  <pageMargins left="0.7" right="0.7" top="0.75" bottom="0.75" header="0.3" footer="0.3"/>
  <pageSetup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workbookViewId="0">
      <selection activeCell="A2" sqref="A2"/>
    </sheetView>
  </sheetViews>
  <sheetFormatPr defaultColWidth="9" defaultRowHeight="12.75" x14ac:dyDescent="0.2"/>
  <cols>
    <col min="1" max="1" width="32" style="5" customWidth="1"/>
    <col min="2" max="2" width="23.125" style="21" customWidth="1"/>
    <col min="3" max="3" width="19.75" style="21" customWidth="1"/>
    <col min="4" max="4" width="22.375" style="11" customWidth="1"/>
    <col min="5" max="16384" width="9" style="5"/>
  </cols>
  <sheetData>
    <row r="1" spans="1:4" s="142" customFormat="1" ht="36.75" customHeight="1" x14ac:dyDescent="0.3">
      <c r="A1" s="693" t="s">
        <v>328</v>
      </c>
      <c r="B1" s="693"/>
      <c r="C1" s="693"/>
      <c r="D1" s="100"/>
    </row>
    <row r="2" spans="1:4" ht="13.5" thickBot="1" x14ac:dyDescent="0.25">
      <c r="A2" s="2"/>
    </row>
    <row r="3" spans="1:4" s="101" customFormat="1" ht="14.25" customHeight="1" thickBot="1" x14ac:dyDescent="0.3">
      <c r="A3" s="215"/>
      <c r="B3" s="679" t="s">
        <v>47</v>
      </c>
      <c r="C3" s="729"/>
      <c r="D3" s="730"/>
    </row>
    <row r="4" spans="1:4" s="101" customFormat="1" ht="30.75" thickBot="1" x14ac:dyDescent="0.3">
      <c r="A4" s="276" t="s">
        <v>39</v>
      </c>
      <c r="B4" s="284" t="s">
        <v>78</v>
      </c>
      <c r="C4" s="284" t="s">
        <v>80</v>
      </c>
      <c r="D4" s="285" t="s">
        <v>170</v>
      </c>
    </row>
    <row r="5" spans="1:4" s="101" customFormat="1" ht="15" x14ac:dyDescent="0.25">
      <c r="A5" s="280" t="s">
        <v>215</v>
      </c>
      <c r="B5" s="216">
        <v>10</v>
      </c>
      <c r="C5" s="216">
        <v>102</v>
      </c>
      <c r="D5" s="390">
        <v>112</v>
      </c>
    </row>
    <row r="6" spans="1:4" s="101" customFormat="1" ht="15" x14ac:dyDescent="0.25">
      <c r="A6" s="280" t="s">
        <v>216</v>
      </c>
      <c r="B6" s="216">
        <v>82</v>
      </c>
      <c r="C6" s="216">
        <v>192</v>
      </c>
      <c r="D6" s="391">
        <v>274</v>
      </c>
    </row>
    <row r="7" spans="1:4" s="101" customFormat="1" ht="15" x14ac:dyDescent="0.25">
      <c r="A7" s="280" t="s">
        <v>217</v>
      </c>
      <c r="B7" s="216">
        <v>526</v>
      </c>
      <c r="C7" s="216">
        <v>355</v>
      </c>
      <c r="D7" s="391">
        <v>881</v>
      </c>
    </row>
    <row r="8" spans="1:4" s="101" customFormat="1" ht="15" x14ac:dyDescent="0.25">
      <c r="A8" s="280" t="s">
        <v>218</v>
      </c>
      <c r="B8" s="216">
        <v>23</v>
      </c>
      <c r="C8" s="216">
        <v>178</v>
      </c>
      <c r="D8" s="391">
        <v>201</v>
      </c>
    </row>
    <row r="9" spans="1:4" s="101" customFormat="1" ht="15" x14ac:dyDescent="0.25">
      <c r="A9" s="280" t="s">
        <v>219</v>
      </c>
      <c r="B9" s="216">
        <v>224</v>
      </c>
      <c r="C9" s="217">
        <v>1173</v>
      </c>
      <c r="D9" s="392">
        <v>1397</v>
      </c>
    </row>
    <row r="10" spans="1:4" s="101" customFormat="1" ht="15" x14ac:dyDescent="0.25">
      <c r="A10" s="280" t="s">
        <v>220</v>
      </c>
      <c r="B10" s="216">
        <v>24</v>
      </c>
      <c r="C10" s="216">
        <v>210</v>
      </c>
      <c r="D10" s="391">
        <v>234</v>
      </c>
    </row>
    <row r="11" spans="1:4" s="101" customFormat="1" ht="15" x14ac:dyDescent="0.25">
      <c r="A11" s="280" t="s">
        <v>221</v>
      </c>
      <c r="B11" s="216">
        <v>0</v>
      </c>
      <c r="C11" s="216">
        <v>30</v>
      </c>
      <c r="D11" s="391">
        <v>30</v>
      </c>
    </row>
    <row r="12" spans="1:4" s="101" customFormat="1" ht="15" x14ac:dyDescent="0.25">
      <c r="A12" s="280" t="s">
        <v>222</v>
      </c>
      <c r="B12" s="216">
        <v>0</v>
      </c>
      <c r="C12" s="216">
        <v>9</v>
      </c>
      <c r="D12" s="391">
        <v>9</v>
      </c>
    </row>
    <row r="13" spans="1:4" s="101" customFormat="1" ht="15" x14ac:dyDescent="0.25">
      <c r="A13" s="280" t="s">
        <v>223</v>
      </c>
      <c r="B13" s="216">
        <v>139</v>
      </c>
      <c r="C13" s="216">
        <v>394</v>
      </c>
      <c r="D13" s="391">
        <v>533</v>
      </c>
    </row>
    <row r="14" spans="1:4" s="101" customFormat="1" ht="15" x14ac:dyDescent="0.25">
      <c r="A14" s="280" t="s">
        <v>224</v>
      </c>
      <c r="B14" s="216">
        <v>77</v>
      </c>
      <c r="C14" s="216">
        <v>234</v>
      </c>
      <c r="D14" s="391">
        <v>311</v>
      </c>
    </row>
    <row r="15" spans="1:4" s="101" customFormat="1" ht="15" x14ac:dyDescent="0.25">
      <c r="A15" s="280" t="s">
        <v>225</v>
      </c>
      <c r="B15" s="216">
        <v>27</v>
      </c>
      <c r="C15" s="216">
        <v>163</v>
      </c>
      <c r="D15" s="391">
        <v>190</v>
      </c>
    </row>
    <row r="16" spans="1:4" s="101" customFormat="1" ht="15" x14ac:dyDescent="0.25">
      <c r="A16" s="280" t="s">
        <v>226</v>
      </c>
      <c r="B16" s="216">
        <v>690</v>
      </c>
      <c r="C16" s="216">
        <v>95</v>
      </c>
      <c r="D16" s="391">
        <v>785</v>
      </c>
    </row>
    <row r="17" spans="1:4" s="101" customFormat="1" ht="15" x14ac:dyDescent="0.25">
      <c r="A17" s="280" t="s">
        <v>227</v>
      </c>
      <c r="B17" s="216">
        <v>3</v>
      </c>
      <c r="C17" s="216">
        <v>160</v>
      </c>
      <c r="D17" s="391">
        <v>163</v>
      </c>
    </row>
    <row r="18" spans="1:4" s="101" customFormat="1" ht="15" x14ac:dyDescent="0.25">
      <c r="A18" s="280" t="s">
        <v>228</v>
      </c>
      <c r="B18" s="216">
        <v>26</v>
      </c>
      <c r="C18" s="216">
        <v>181</v>
      </c>
      <c r="D18" s="391">
        <v>207</v>
      </c>
    </row>
    <row r="19" spans="1:4" s="101" customFormat="1" ht="15" x14ac:dyDescent="0.25">
      <c r="A19" s="280" t="s">
        <v>229</v>
      </c>
      <c r="B19" s="216">
        <v>17</v>
      </c>
      <c r="C19" s="216">
        <v>105</v>
      </c>
      <c r="D19" s="391">
        <v>122</v>
      </c>
    </row>
    <row r="20" spans="1:4" s="101" customFormat="1" ht="15" x14ac:dyDescent="0.25">
      <c r="A20" s="280" t="s">
        <v>230</v>
      </c>
      <c r="B20" s="216">
        <v>1</v>
      </c>
      <c r="C20" s="216">
        <v>73</v>
      </c>
      <c r="D20" s="391">
        <v>74</v>
      </c>
    </row>
    <row r="21" spans="1:4" s="101" customFormat="1" ht="15" x14ac:dyDescent="0.25">
      <c r="A21" s="280" t="s">
        <v>231</v>
      </c>
      <c r="B21" s="216">
        <v>236</v>
      </c>
      <c r="C21" s="216">
        <v>191</v>
      </c>
      <c r="D21" s="391">
        <v>427</v>
      </c>
    </row>
    <row r="22" spans="1:4" s="101" customFormat="1" ht="15" x14ac:dyDescent="0.25">
      <c r="A22" s="280" t="s">
        <v>232</v>
      </c>
      <c r="B22" s="216">
        <v>4</v>
      </c>
      <c r="C22" s="216">
        <v>142</v>
      </c>
      <c r="D22" s="391">
        <v>146</v>
      </c>
    </row>
    <row r="23" spans="1:4" s="101" customFormat="1" ht="15" x14ac:dyDescent="0.25">
      <c r="A23" s="280" t="s">
        <v>233</v>
      </c>
      <c r="B23" s="216">
        <v>36</v>
      </c>
      <c r="C23" s="216">
        <v>111</v>
      </c>
      <c r="D23" s="391">
        <v>147</v>
      </c>
    </row>
    <row r="24" spans="1:4" s="101" customFormat="1" ht="15" x14ac:dyDescent="0.25">
      <c r="A24" s="280" t="s">
        <v>234</v>
      </c>
      <c r="B24" s="216">
        <v>1</v>
      </c>
      <c r="C24" s="216">
        <v>328</v>
      </c>
      <c r="D24" s="391">
        <v>329</v>
      </c>
    </row>
    <row r="25" spans="1:4" s="101" customFormat="1" ht="15" x14ac:dyDescent="0.25">
      <c r="A25" s="280" t="s">
        <v>235</v>
      </c>
      <c r="B25" s="216">
        <v>108</v>
      </c>
      <c r="C25" s="217">
        <v>1017</v>
      </c>
      <c r="D25" s="392">
        <v>1125</v>
      </c>
    </row>
    <row r="26" spans="1:4" s="101" customFormat="1" ht="15" x14ac:dyDescent="0.25">
      <c r="A26" s="280" t="s">
        <v>236</v>
      </c>
      <c r="B26" s="216">
        <v>85</v>
      </c>
      <c r="C26" s="216">
        <v>242</v>
      </c>
      <c r="D26" s="391">
        <v>327</v>
      </c>
    </row>
    <row r="27" spans="1:4" s="101" customFormat="1" ht="15" x14ac:dyDescent="0.25">
      <c r="A27" s="280" t="s">
        <v>237</v>
      </c>
      <c r="B27" s="216">
        <v>24</v>
      </c>
      <c r="C27" s="216">
        <v>234</v>
      </c>
      <c r="D27" s="391">
        <v>258</v>
      </c>
    </row>
    <row r="28" spans="1:4" s="101" customFormat="1" ht="15" x14ac:dyDescent="0.25">
      <c r="A28" s="280" t="s">
        <v>238</v>
      </c>
      <c r="B28" s="216">
        <v>0</v>
      </c>
      <c r="C28" s="216">
        <v>57</v>
      </c>
      <c r="D28" s="391">
        <v>57</v>
      </c>
    </row>
    <row r="29" spans="1:4" s="101" customFormat="1" ht="15" x14ac:dyDescent="0.25">
      <c r="A29" s="280" t="s">
        <v>239</v>
      </c>
      <c r="B29" s="216">
        <v>19</v>
      </c>
      <c r="C29" s="216">
        <v>126</v>
      </c>
      <c r="D29" s="391">
        <v>145</v>
      </c>
    </row>
    <row r="30" spans="1:4" s="101" customFormat="1" ht="15" x14ac:dyDescent="0.25">
      <c r="A30" s="280" t="s">
        <v>240</v>
      </c>
      <c r="B30" s="216">
        <v>23</v>
      </c>
      <c r="C30" s="216">
        <v>139</v>
      </c>
      <c r="D30" s="391">
        <v>162</v>
      </c>
    </row>
    <row r="31" spans="1:4" s="101" customFormat="1" ht="15" x14ac:dyDescent="0.25">
      <c r="A31" s="280" t="s">
        <v>241</v>
      </c>
      <c r="B31" s="216">
        <v>47</v>
      </c>
      <c r="C31" s="216">
        <v>490</v>
      </c>
      <c r="D31" s="391">
        <v>537</v>
      </c>
    </row>
    <row r="32" spans="1:4" s="101" customFormat="1" ht="15" x14ac:dyDescent="0.25">
      <c r="A32" s="280" t="s">
        <v>242</v>
      </c>
      <c r="B32" s="216">
        <v>0</v>
      </c>
      <c r="C32" s="216">
        <v>40</v>
      </c>
      <c r="D32" s="391">
        <v>40</v>
      </c>
    </row>
    <row r="33" spans="1:4" s="101" customFormat="1" ht="15" x14ac:dyDescent="0.25">
      <c r="A33" s="280" t="s">
        <v>243</v>
      </c>
      <c r="B33" s="216">
        <v>5</v>
      </c>
      <c r="C33" s="216">
        <v>99</v>
      </c>
      <c r="D33" s="391">
        <v>104</v>
      </c>
    </row>
    <row r="34" spans="1:4" s="101" customFormat="1" ht="15" x14ac:dyDescent="0.25">
      <c r="A34" s="280" t="s">
        <v>244</v>
      </c>
      <c r="B34" s="216">
        <v>4</v>
      </c>
      <c r="C34" s="216">
        <v>15</v>
      </c>
      <c r="D34" s="391">
        <v>19</v>
      </c>
    </row>
    <row r="35" spans="1:4" s="101" customFormat="1" ht="15" x14ac:dyDescent="0.25">
      <c r="A35" s="280" t="s">
        <v>245</v>
      </c>
      <c r="B35" s="216">
        <v>175</v>
      </c>
      <c r="C35" s="216">
        <v>117</v>
      </c>
      <c r="D35" s="391">
        <v>292</v>
      </c>
    </row>
    <row r="36" spans="1:4" s="101" customFormat="1" ht="15" x14ac:dyDescent="0.25">
      <c r="A36" s="280" t="s">
        <v>246</v>
      </c>
      <c r="B36" s="216">
        <v>92</v>
      </c>
      <c r="C36" s="216">
        <v>203</v>
      </c>
      <c r="D36" s="391">
        <v>295</v>
      </c>
    </row>
    <row r="37" spans="1:4" s="101" customFormat="1" ht="15" x14ac:dyDescent="0.25">
      <c r="A37" s="280" t="s">
        <v>247</v>
      </c>
      <c r="B37" s="216">
        <v>103</v>
      </c>
      <c r="C37" s="216">
        <v>441</v>
      </c>
      <c r="D37" s="391">
        <v>544</v>
      </c>
    </row>
    <row r="38" spans="1:4" s="101" customFormat="1" ht="15" x14ac:dyDescent="0.25">
      <c r="A38" s="280" t="s">
        <v>248</v>
      </c>
      <c r="B38" s="216">
        <v>43</v>
      </c>
      <c r="C38" s="216">
        <v>175</v>
      </c>
      <c r="D38" s="391">
        <v>218</v>
      </c>
    </row>
    <row r="39" spans="1:4" s="101" customFormat="1" ht="15" x14ac:dyDescent="0.25">
      <c r="A39" s="280" t="s">
        <v>249</v>
      </c>
      <c r="B39" s="216">
        <v>0</v>
      </c>
      <c r="C39" s="216">
        <v>19</v>
      </c>
      <c r="D39" s="391">
        <v>19</v>
      </c>
    </row>
    <row r="40" spans="1:4" s="101" customFormat="1" ht="15" x14ac:dyDescent="0.25">
      <c r="A40" s="280" t="s">
        <v>250</v>
      </c>
      <c r="B40" s="216">
        <v>60</v>
      </c>
      <c r="C40" s="216">
        <v>258</v>
      </c>
      <c r="D40" s="391">
        <v>318</v>
      </c>
    </row>
    <row r="41" spans="1:4" s="101" customFormat="1" ht="15" x14ac:dyDescent="0.25">
      <c r="A41" s="280" t="s">
        <v>251</v>
      </c>
      <c r="B41" s="216">
        <v>32</v>
      </c>
      <c r="C41" s="216">
        <v>62</v>
      </c>
      <c r="D41" s="391">
        <v>94</v>
      </c>
    </row>
    <row r="42" spans="1:4" s="101" customFormat="1" ht="15" x14ac:dyDescent="0.25">
      <c r="A42" s="280" t="s">
        <v>252</v>
      </c>
      <c r="B42" s="216">
        <v>5</v>
      </c>
      <c r="C42" s="216">
        <v>225</v>
      </c>
      <c r="D42" s="391">
        <v>230</v>
      </c>
    </row>
    <row r="43" spans="1:4" s="101" customFormat="1" ht="15" x14ac:dyDescent="0.25">
      <c r="A43" s="280" t="s">
        <v>253</v>
      </c>
      <c r="B43" s="216">
        <v>78</v>
      </c>
      <c r="C43" s="216">
        <v>567</v>
      </c>
      <c r="D43" s="391">
        <v>645</v>
      </c>
    </row>
    <row r="44" spans="1:4" s="101" customFormat="1" ht="15" x14ac:dyDescent="0.25">
      <c r="A44" s="280" t="s">
        <v>254</v>
      </c>
      <c r="B44" s="216">
        <v>5</v>
      </c>
      <c r="C44" s="216">
        <v>13</v>
      </c>
      <c r="D44" s="391">
        <v>18</v>
      </c>
    </row>
    <row r="45" spans="1:4" s="101" customFormat="1" ht="15" x14ac:dyDescent="0.25">
      <c r="A45" s="280" t="s">
        <v>255</v>
      </c>
      <c r="B45" s="216">
        <v>5</v>
      </c>
      <c r="C45" s="216">
        <v>81</v>
      </c>
      <c r="D45" s="391">
        <v>86</v>
      </c>
    </row>
    <row r="46" spans="1:4" s="101" customFormat="1" ht="15" x14ac:dyDescent="0.25">
      <c r="A46" s="280" t="s">
        <v>256</v>
      </c>
      <c r="B46" s="216">
        <v>29</v>
      </c>
      <c r="C46" s="216">
        <v>157</v>
      </c>
      <c r="D46" s="391">
        <v>186</v>
      </c>
    </row>
    <row r="47" spans="1:4" s="101" customFormat="1" ht="15" x14ac:dyDescent="0.25">
      <c r="A47" s="280" t="s">
        <v>257</v>
      </c>
      <c r="B47" s="216">
        <v>46</v>
      </c>
      <c r="C47" s="216">
        <v>207</v>
      </c>
      <c r="D47" s="391">
        <v>253</v>
      </c>
    </row>
    <row r="48" spans="1:4" s="101" customFormat="1" ht="15" x14ac:dyDescent="0.25">
      <c r="A48" s="280" t="s">
        <v>258</v>
      </c>
      <c r="B48" s="216">
        <v>231</v>
      </c>
      <c r="C48" s="216">
        <v>261</v>
      </c>
      <c r="D48" s="391">
        <v>492</v>
      </c>
    </row>
    <row r="49" spans="1:4" s="101" customFormat="1" ht="15" x14ac:dyDescent="0.25">
      <c r="A49" s="280" t="s">
        <v>259</v>
      </c>
      <c r="B49" s="216">
        <v>30</v>
      </c>
      <c r="C49" s="216">
        <v>171</v>
      </c>
      <c r="D49" s="392">
        <v>201</v>
      </c>
    </row>
    <row r="50" spans="1:4" s="101" customFormat="1" ht="15" x14ac:dyDescent="0.25">
      <c r="A50" s="280" t="s">
        <v>260</v>
      </c>
      <c r="B50" s="216">
        <v>17</v>
      </c>
      <c r="C50" s="216">
        <v>22</v>
      </c>
      <c r="D50" s="391">
        <v>39</v>
      </c>
    </row>
    <row r="51" spans="1:4" s="101" customFormat="1" ht="15" x14ac:dyDescent="0.25">
      <c r="A51" s="280" t="s">
        <v>261</v>
      </c>
      <c r="B51" s="216">
        <v>336</v>
      </c>
      <c r="C51" s="216">
        <v>755</v>
      </c>
      <c r="D51" s="391">
        <v>1091</v>
      </c>
    </row>
    <row r="52" spans="1:4" s="101" customFormat="1" ht="15" x14ac:dyDescent="0.25">
      <c r="A52" s="280" t="s">
        <v>262</v>
      </c>
      <c r="B52" s="216">
        <v>220</v>
      </c>
      <c r="C52" s="216">
        <v>337</v>
      </c>
      <c r="D52" s="391">
        <v>557</v>
      </c>
    </row>
    <row r="53" spans="1:4" s="101" customFormat="1" ht="15" x14ac:dyDescent="0.25">
      <c r="A53" s="337" t="s">
        <v>263</v>
      </c>
      <c r="B53" s="216">
        <v>0</v>
      </c>
      <c r="C53" s="216">
        <v>119</v>
      </c>
      <c r="D53" s="392">
        <v>119</v>
      </c>
    </row>
    <row r="54" spans="1:4" s="101" customFormat="1" ht="15" x14ac:dyDescent="0.25">
      <c r="A54" s="280" t="s">
        <v>264</v>
      </c>
      <c r="B54" s="216">
        <v>28</v>
      </c>
      <c r="C54" s="216">
        <v>72</v>
      </c>
      <c r="D54" s="391">
        <v>100</v>
      </c>
    </row>
    <row r="55" spans="1:4" s="101" customFormat="1" ht="15" x14ac:dyDescent="0.25">
      <c r="A55" s="280" t="s">
        <v>265</v>
      </c>
      <c r="B55" s="216">
        <v>230</v>
      </c>
      <c r="C55" s="216">
        <v>802</v>
      </c>
      <c r="D55" s="391">
        <v>1032</v>
      </c>
    </row>
    <row r="56" spans="1:4" s="101" customFormat="1" ht="15.75" thickBot="1" x14ac:dyDescent="0.3">
      <c r="A56" s="280" t="s">
        <v>128</v>
      </c>
      <c r="B56" s="216">
        <v>27</v>
      </c>
      <c r="C56" s="216">
        <v>52</v>
      </c>
      <c r="D56" s="391">
        <v>79</v>
      </c>
    </row>
    <row r="57" spans="1:4" s="101" customFormat="1" ht="15.75" thickBot="1" x14ac:dyDescent="0.3">
      <c r="A57" s="276" t="s">
        <v>130</v>
      </c>
      <c r="B57" s="283">
        <f>SUBTOTAL(109,B5:B56)</f>
        <v>4253</v>
      </c>
      <c r="C57" s="283">
        <f>SUBTOTAL(109,C5:C56)</f>
        <v>12001</v>
      </c>
      <c r="D57" s="393">
        <f>SUBTOTAL(109,D5:D56)</f>
        <v>16254</v>
      </c>
    </row>
    <row r="58" spans="1:4" s="101" customFormat="1" ht="15" x14ac:dyDescent="0.25">
      <c r="D58" s="114"/>
    </row>
    <row r="59" spans="1:4" s="101" customFormat="1" ht="15" x14ac:dyDescent="0.25">
      <c r="A59" s="111" t="s">
        <v>160</v>
      </c>
      <c r="D59" s="114"/>
    </row>
    <row r="60" spans="1:4" s="101" customFormat="1" ht="95.25" customHeight="1" x14ac:dyDescent="0.25">
      <c r="A60" s="698" t="s">
        <v>179</v>
      </c>
      <c r="B60" s="698"/>
      <c r="C60" s="698"/>
      <c r="D60" s="114"/>
    </row>
    <row r="61" spans="1:4" x14ac:dyDescent="0.2">
      <c r="A61" s="79"/>
      <c r="B61" s="79"/>
      <c r="C61" s="79"/>
    </row>
    <row r="62" spans="1:4" x14ac:dyDescent="0.2">
      <c r="A62" s="79"/>
      <c r="B62" s="79"/>
      <c r="C62" s="79"/>
    </row>
    <row r="63" spans="1:4" x14ac:dyDescent="0.2">
      <c r="A63" s="79"/>
      <c r="B63" s="79"/>
      <c r="C63" s="79"/>
    </row>
    <row r="64" spans="1:4" x14ac:dyDescent="0.2">
      <c r="A64" s="79"/>
      <c r="B64" s="79"/>
      <c r="C64" s="79"/>
    </row>
    <row r="65" spans="1:3" x14ac:dyDescent="0.2">
      <c r="A65" s="79"/>
      <c r="B65" s="79"/>
      <c r="C65" s="79"/>
    </row>
    <row r="66" spans="1:3" x14ac:dyDescent="0.2">
      <c r="A66" s="46"/>
      <c r="B66" s="46"/>
      <c r="C66" s="46"/>
    </row>
  </sheetData>
  <mergeCells count="3">
    <mergeCell ref="A60:C60"/>
    <mergeCell ref="A1:C1"/>
    <mergeCell ref="B3:D3"/>
  </mergeCells>
  <pageMargins left="0.7" right="0.7" top="0.75" bottom="0.75" header="0.3" footer="0.3"/>
  <pageSetup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election activeCell="A2" sqref="A2"/>
    </sheetView>
  </sheetViews>
  <sheetFormatPr defaultColWidth="9" defaultRowHeight="12.75" x14ac:dyDescent="0.2"/>
  <cols>
    <col min="1" max="1" width="38.5" style="5" bestFit="1" customWidth="1"/>
    <col min="2" max="2" width="12.875" style="21" customWidth="1"/>
    <col min="3" max="3" width="14" style="21" bestFit="1" customWidth="1"/>
    <col min="4" max="5" width="14.625" style="21" bestFit="1" customWidth="1"/>
    <col min="6" max="6" width="16" style="21" customWidth="1"/>
    <col min="7" max="7" width="10.25" style="21" customWidth="1"/>
    <col min="8" max="16384" width="9" style="5"/>
  </cols>
  <sheetData>
    <row r="1" spans="1:7" s="99" customFormat="1" ht="18.75" x14ac:dyDescent="0.3">
      <c r="A1" s="218" t="s">
        <v>329</v>
      </c>
      <c r="B1" s="219"/>
    </row>
    <row r="2" spans="1:7" s="99" customFormat="1" ht="19.5" thickBot="1" x14ac:dyDescent="0.35">
      <c r="A2" s="218"/>
      <c r="B2" s="219"/>
    </row>
    <row r="3" spans="1:7" ht="18" customHeight="1" thickBot="1" x14ac:dyDescent="0.25">
      <c r="A3" s="403"/>
      <c r="B3" s="731" t="s">
        <v>47</v>
      </c>
      <c r="C3" s="732"/>
      <c r="D3" s="732"/>
      <c r="E3" s="732"/>
      <c r="F3" s="732"/>
      <c r="G3" s="733"/>
    </row>
    <row r="4" spans="1:7" s="222" customFormat="1" ht="48.75" customHeight="1" thickBot="1" x14ac:dyDescent="0.3">
      <c r="A4" s="395" t="s">
        <v>368</v>
      </c>
      <c r="B4" s="220" t="s">
        <v>77</v>
      </c>
      <c r="C4" s="220" t="s">
        <v>78</v>
      </c>
      <c r="D4" s="220" t="s">
        <v>79</v>
      </c>
      <c r="E4" s="220" t="s">
        <v>80</v>
      </c>
      <c r="F4" s="220" t="s">
        <v>81</v>
      </c>
      <c r="G4" s="221" t="s">
        <v>82</v>
      </c>
    </row>
    <row r="5" spans="1:7" s="150" customFormat="1" ht="15" x14ac:dyDescent="0.25">
      <c r="A5" s="396" t="s">
        <v>88</v>
      </c>
      <c r="B5" s="223">
        <v>34979</v>
      </c>
      <c r="C5" s="223">
        <v>295</v>
      </c>
      <c r="D5" s="223">
        <v>3744</v>
      </c>
      <c r="E5" s="223">
        <v>234</v>
      </c>
      <c r="F5" s="223">
        <v>1144</v>
      </c>
      <c r="G5" s="398">
        <v>61768</v>
      </c>
    </row>
    <row r="6" spans="1:7" s="150" customFormat="1" ht="15" x14ac:dyDescent="0.25">
      <c r="A6" s="396" t="s">
        <v>89</v>
      </c>
      <c r="B6" s="223">
        <v>23685</v>
      </c>
      <c r="C6" s="223">
        <v>494</v>
      </c>
      <c r="D6" s="223">
        <v>10311</v>
      </c>
      <c r="E6" s="223">
        <v>521</v>
      </c>
      <c r="F6" s="223">
        <v>526</v>
      </c>
      <c r="G6" s="399">
        <v>152663</v>
      </c>
    </row>
    <row r="7" spans="1:7" s="150" customFormat="1" ht="15" x14ac:dyDescent="0.25">
      <c r="A7" s="396" t="s">
        <v>33</v>
      </c>
      <c r="B7" s="223">
        <v>144</v>
      </c>
      <c r="C7" s="223">
        <v>6</v>
      </c>
      <c r="D7" s="223">
        <v>1</v>
      </c>
      <c r="E7" s="223">
        <v>41</v>
      </c>
      <c r="F7" s="223">
        <v>4</v>
      </c>
      <c r="G7" s="399">
        <v>139322</v>
      </c>
    </row>
    <row r="8" spans="1:7" s="150" customFormat="1" ht="15" x14ac:dyDescent="0.25">
      <c r="A8" s="396" t="s">
        <v>34</v>
      </c>
      <c r="B8" s="223">
        <v>626</v>
      </c>
      <c r="C8" s="223">
        <v>1</v>
      </c>
      <c r="D8" s="223">
        <v>0</v>
      </c>
      <c r="E8" s="223">
        <v>0</v>
      </c>
      <c r="F8" s="223">
        <v>0</v>
      </c>
      <c r="G8" s="399">
        <v>100</v>
      </c>
    </row>
    <row r="9" spans="1:7" s="150" customFormat="1" ht="15" x14ac:dyDescent="0.25">
      <c r="A9" s="396" t="s">
        <v>87</v>
      </c>
      <c r="B9" s="223">
        <v>3689</v>
      </c>
      <c r="C9" s="223">
        <v>1</v>
      </c>
      <c r="D9" s="223">
        <v>2393</v>
      </c>
      <c r="E9" s="223">
        <v>663</v>
      </c>
      <c r="F9" s="223">
        <v>63</v>
      </c>
      <c r="G9" s="399">
        <v>32625</v>
      </c>
    </row>
    <row r="10" spans="1:7" s="150" customFormat="1" ht="15" x14ac:dyDescent="0.25">
      <c r="A10" s="396" t="s">
        <v>90</v>
      </c>
      <c r="B10" s="223">
        <v>532</v>
      </c>
      <c r="C10" s="223">
        <v>9</v>
      </c>
      <c r="D10" s="223">
        <v>22</v>
      </c>
      <c r="E10" s="223">
        <v>18</v>
      </c>
      <c r="F10" s="223">
        <v>25</v>
      </c>
      <c r="G10" s="399">
        <v>208</v>
      </c>
    </row>
    <row r="11" spans="1:7" s="150" customFormat="1" ht="15" x14ac:dyDescent="0.25">
      <c r="A11" s="396" t="s">
        <v>91</v>
      </c>
      <c r="B11" s="223">
        <v>7752</v>
      </c>
      <c r="C11" s="223">
        <v>7</v>
      </c>
      <c r="D11" s="223">
        <v>1399</v>
      </c>
      <c r="E11" s="223">
        <v>15</v>
      </c>
      <c r="F11" s="223">
        <v>154</v>
      </c>
      <c r="G11" s="399">
        <v>11024</v>
      </c>
    </row>
    <row r="12" spans="1:7" s="150" customFormat="1" ht="15" x14ac:dyDescent="0.25">
      <c r="A12" s="396" t="s">
        <v>92</v>
      </c>
      <c r="B12" s="223">
        <v>1901</v>
      </c>
      <c r="C12" s="223">
        <v>15</v>
      </c>
      <c r="D12" s="223">
        <v>193</v>
      </c>
      <c r="E12" s="223">
        <v>15</v>
      </c>
      <c r="F12" s="223">
        <v>13</v>
      </c>
      <c r="G12" s="399">
        <v>720</v>
      </c>
    </row>
    <row r="13" spans="1:7" s="150" customFormat="1" ht="15" x14ac:dyDescent="0.25">
      <c r="A13" s="396" t="s">
        <v>93</v>
      </c>
      <c r="B13" s="223">
        <v>4573</v>
      </c>
      <c r="C13" s="223">
        <v>27</v>
      </c>
      <c r="D13" s="223">
        <v>59</v>
      </c>
      <c r="E13" s="223">
        <v>376</v>
      </c>
      <c r="F13" s="223">
        <v>144</v>
      </c>
      <c r="G13" s="399">
        <v>41448</v>
      </c>
    </row>
    <row r="14" spans="1:7" s="150" customFormat="1" ht="15" x14ac:dyDescent="0.25">
      <c r="A14" s="396" t="s">
        <v>95</v>
      </c>
      <c r="B14" s="223">
        <v>328</v>
      </c>
      <c r="C14" s="223">
        <v>0</v>
      </c>
      <c r="D14" s="223">
        <v>510</v>
      </c>
      <c r="E14" s="223">
        <v>10</v>
      </c>
      <c r="F14" s="223">
        <v>79</v>
      </c>
      <c r="G14" s="399">
        <v>3584</v>
      </c>
    </row>
    <row r="15" spans="1:7" s="150" customFormat="1" ht="15" x14ac:dyDescent="0.25">
      <c r="A15" s="396" t="s">
        <v>96</v>
      </c>
      <c r="B15" s="223">
        <v>69</v>
      </c>
      <c r="C15" s="223">
        <v>0</v>
      </c>
      <c r="D15" s="223">
        <v>21</v>
      </c>
      <c r="E15" s="223">
        <v>10</v>
      </c>
      <c r="F15" s="223">
        <v>0</v>
      </c>
      <c r="G15" s="399">
        <v>4196</v>
      </c>
    </row>
    <row r="16" spans="1:7" s="150" customFormat="1" ht="15" x14ac:dyDescent="0.25">
      <c r="A16" s="396" t="s">
        <v>98</v>
      </c>
      <c r="B16" s="223">
        <v>170</v>
      </c>
      <c r="C16" s="223">
        <v>0</v>
      </c>
      <c r="D16" s="223">
        <v>73</v>
      </c>
      <c r="E16" s="223">
        <v>0</v>
      </c>
      <c r="F16" s="223">
        <v>0</v>
      </c>
      <c r="G16" s="399">
        <v>96</v>
      </c>
    </row>
    <row r="17" spans="1:7" s="150" customFormat="1" ht="15" x14ac:dyDescent="0.25">
      <c r="A17" s="396" t="s">
        <v>94</v>
      </c>
      <c r="B17" s="223">
        <v>15449</v>
      </c>
      <c r="C17" s="223">
        <v>2316</v>
      </c>
      <c r="D17" s="223">
        <v>9383</v>
      </c>
      <c r="E17" s="223">
        <v>7144</v>
      </c>
      <c r="F17" s="223">
        <v>1835</v>
      </c>
      <c r="G17" s="399">
        <v>110111</v>
      </c>
    </row>
    <row r="18" spans="1:7" s="150" customFormat="1" ht="15" x14ac:dyDescent="0.25">
      <c r="A18" s="396" t="s">
        <v>100</v>
      </c>
      <c r="B18" s="223">
        <v>4</v>
      </c>
      <c r="C18" s="223">
        <v>3</v>
      </c>
      <c r="D18" s="223">
        <v>1</v>
      </c>
      <c r="E18" s="223">
        <v>1</v>
      </c>
      <c r="F18" s="223">
        <v>0</v>
      </c>
      <c r="G18" s="399">
        <v>7</v>
      </c>
    </row>
    <row r="19" spans="1:7" s="150" customFormat="1" ht="15" x14ac:dyDescent="0.25">
      <c r="A19" s="396" t="s">
        <v>99</v>
      </c>
      <c r="B19" s="223">
        <v>50109</v>
      </c>
      <c r="C19" s="223">
        <v>3</v>
      </c>
      <c r="D19" s="223">
        <v>122</v>
      </c>
      <c r="E19" s="223">
        <v>171</v>
      </c>
      <c r="F19" s="223">
        <v>7</v>
      </c>
      <c r="G19" s="399">
        <v>0</v>
      </c>
    </row>
    <row r="20" spans="1:7" s="150" customFormat="1" ht="15" x14ac:dyDescent="0.25">
      <c r="A20" s="396" t="s">
        <v>101</v>
      </c>
      <c r="B20" s="223">
        <v>3665</v>
      </c>
      <c r="C20" s="223">
        <v>218</v>
      </c>
      <c r="D20" s="223">
        <v>893</v>
      </c>
      <c r="E20" s="223">
        <v>1890</v>
      </c>
      <c r="F20" s="223">
        <v>1938</v>
      </c>
      <c r="G20" s="399">
        <v>1621</v>
      </c>
    </row>
    <row r="21" spans="1:7" s="150" customFormat="1" ht="15" x14ac:dyDescent="0.25">
      <c r="A21" s="396" t="s">
        <v>35</v>
      </c>
      <c r="B21" s="223">
        <v>244</v>
      </c>
      <c r="C21" s="223">
        <v>0</v>
      </c>
      <c r="D21" s="223">
        <v>10</v>
      </c>
      <c r="E21" s="223">
        <v>0</v>
      </c>
      <c r="F21" s="223">
        <v>17</v>
      </c>
      <c r="G21" s="399">
        <v>9</v>
      </c>
    </row>
    <row r="22" spans="1:7" s="150" customFormat="1" ht="15" x14ac:dyDescent="0.25">
      <c r="A22" s="396" t="s">
        <v>36</v>
      </c>
      <c r="B22" s="223">
        <v>264</v>
      </c>
      <c r="C22" s="223">
        <v>75</v>
      </c>
      <c r="D22" s="223">
        <v>90</v>
      </c>
      <c r="E22" s="223">
        <v>318</v>
      </c>
      <c r="F22" s="223">
        <v>53</v>
      </c>
      <c r="G22" s="399">
        <v>1046</v>
      </c>
    </row>
    <row r="23" spans="1:7" s="150" customFormat="1" ht="15" x14ac:dyDescent="0.25">
      <c r="A23" s="396" t="s">
        <v>37</v>
      </c>
      <c r="B23" s="223">
        <v>1950</v>
      </c>
      <c r="C23" s="223">
        <v>42</v>
      </c>
      <c r="D23" s="223">
        <v>579</v>
      </c>
      <c r="E23" s="223">
        <v>195</v>
      </c>
      <c r="F23" s="223">
        <v>179</v>
      </c>
      <c r="G23" s="399">
        <v>2191</v>
      </c>
    </row>
    <row r="24" spans="1:7" s="150" customFormat="1" ht="15.75" thickBot="1" x14ac:dyDescent="0.3">
      <c r="A24" s="396" t="s">
        <v>97</v>
      </c>
      <c r="B24" s="223">
        <v>8886</v>
      </c>
      <c r="C24" s="223">
        <v>741</v>
      </c>
      <c r="D24" s="223">
        <v>4482</v>
      </c>
      <c r="E24" s="223">
        <v>379</v>
      </c>
      <c r="F24" s="223">
        <v>623</v>
      </c>
      <c r="G24" s="400">
        <v>76833</v>
      </c>
    </row>
    <row r="25" spans="1:7" s="150" customFormat="1" ht="15.75" thickBot="1" x14ac:dyDescent="0.3">
      <c r="A25" s="397" t="s">
        <v>1</v>
      </c>
      <c r="B25" s="394">
        <f>SUM(B5:B24)</f>
        <v>159019</v>
      </c>
      <c r="C25" s="224">
        <f t="shared" ref="C25:G25" si="0">SUM(C5:C24)</f>
        <v>4253</v>
      </c>
      <c r="D25" s="224">
        <f t="shared" si="0"/>
        <v>34286</v>
      </c>
      <c r="E25" s="224">
        <f t="shared" si="0"/>
        <v>12001</v>
      </c>
      <c r="F25" s="224">
        <f t="shared" si="0"/>
        <v>6804</v>
      </c>
      <c r="G25" s="401">
        <f t="shared" si="0"/>
        <v>639572</v>
      </c>
    </row>
    <row r="26" spans="1:7" s="150" customFormat="1" ht="15" x14ac:dyDescent="0.25"/>
    <row r="27" spans="1:7" s="150" customFormat="1" ht="15" x14ac:dyDescent="0.25">
      <c r="A27" s="151" t="s">
        <v>160</v>
      </c>
    </row>
    <row r="28" spans="1:7" s="150" customFormat="1" ht="61.5" customHeight="1" x14ac:dyDescent="0.25">
      <c r="A28" s="699" t="s">
        <v>179</v>
      </c>
      <c r="B28" s="699"/>
      <c r="C28" s="699"/>
      <c r="D28" s="699"/>
      <c r="E28" s="699"/>
      <c r="F28" s="699"/>
    </row>
    <row r="29" spans="1:7" s="150" customFormat="1" ht="15" x14ac:dyDescent="0.25">
      <c r="A29" s="681" t="s">
        <v>163</v>
      </c>
      <c r="B29" s="681"/>
      <c r="C29" s="681"/>
      <c r="D29" s="681"/>
      <c r="E29" s="681"/>
      <c r="F29" s="681"/>
      <c r="G29" s="681"/>
    </row>
    <row r="30" spans="1:7" s="23" customFormat="1" ht="105.75" customHeight="1" x14ac:dyDescent="0.25">
      <c r="A30" s="698" t="s">
        <v>369</v>
      </c>
      <c r="B30" s="698"/>
      <c r="C30" s="698"/>
      <c r="D30" s="698"/>
      <c r="E30" s="698"/>
      <c r="F30" s="80"/>
      <c r="G30" s="80"/>
    </row>
    <row r="31" spans="1:7" s="23" customFormat="1" x14ac:dyDescent="0.2">
      <c r="A31" s="80"/>
      <c r="B31" s="80"/>
      <c r="C31" s="80"/>
      <c r="D31" s="80"/>
      <c r="E31" s="80"/>
      <c r="F31" s="80"/>
      <c r="G31" s="80"/>
    </row>
    <row r="32" spans="1:7" s="23" customFormat="1" x14ac:dyDescent="0.2">
      <c r="A32" s="80"/>
      <c r="B32" s="80"/>
      <c r="C32" s="80"/>
      <c r="D32" s="80"/>
      <c r="E32" s="80"/>
      <c r="F32" s="80"/>
      <c r="G32" s="80"/>
    </row>
    <row r="33" spans="1:7" s="23" customFormat="1" x14ac:dyDescent="0.2">
      <c r="A33" s="80"/>
      <c r="B33" s="80"/>
      <c r="C33" s="80"/>
      <c r="D33" s="80"/>
      <c r="E33" s="80"/>
      <c r="F33" s="80"/>
      <c r="G33" s="80"/>
    </row>
    <row r="34" spans="1:7" s="23" customFormat="1" x14ac:dyDescent="0.2">
      <c r="A34" s="80"/>
      <c r="B34" s="80"/>
      <c r="C34" s="80"/>
      <c r="D34" s="80"/>
      <c r="E34" s="80"/>
      <c r="F34" s="80"/>
      <c r="G34" s="80"/>
    </row>
    <row r="35" spans="1:7" s="23" customFormat="1" x14ac:dyDescent="0.2">
      <c r="A35" s="80"/>
      <c r="B35" s="80"/>
      <c r="C35" s="80"/>
      <c r="D35" s="80"/>
      <c r="E35" s="80"/>
      <c r="F35" s="80"/>
      <c r="G35" s="80"/>
    </row>
    <row r="36" spans="1:7" s="23" customFormat="1" x14ac:dyDescent="0.2">
      <c r="A36" s="80"/>
      <c r="B36" s="80"/>
      <c r="C36" s="80"/>
      <c r="D36" s="80"/>
      <c r="E36" s="80"/>
      <c r="F36" s="80"/>
      <c r="G36" s="80"/>
    </row>
    <row r="37" spans="1:7" s="23" customFormat="1" x14ac:dyDescent="0.2">
      <c r="A37" s="80"/>
      <c r="B37" s="80"/>
      <c r="C37" s="80"/>
      <c r="D37" s="80"/>
      <c r="E37" s="80"/>
      <c r="F37" s="80"/>
      <c r="G37" s="80"/>
    </row>
    <row r="38" spans="1:7" s="23" customFormat="1" x14ac:dyDescent="0.2">
      <c r="A38" s="80"/>
      <c r="B38" s="80"/>
      <c r="C38" s="80"/>
      <c r="D38" s="80"/>
      <c r="E38" s="80"/>
      <c r="F38" s="80"/>
      <c r="G38" s="80"/>
    </row>
    <row r="39" spans="1:7" x14ac:dyDescent="0.2">
      <c r="A39" s="80"/>
      <c r="B39" s="80"/>
      <c r="C39" s="80"/>
      <c r="D39" s="80"/>
      <c r="E39" s="80"/>
      <c r="F39" s="78"/>
      <c r="G39" s="78"/>
    </row>
    <row r="40" spans="1:7" x14ac:dyDescent="0.2">
      <c r="A40" s="78"/>
      <c r="B40" s="78"/>
      <c r="C40" s="78"/>
      <c r="D40" s="78"/>
      <c r="E40" s="78"/>
      <c r="F40" s="78"/>
      <c r="G40" s="78"/>
    </row>
    <row r="41" spans="1:7" x14ac:dyDescent="0.2">
      <c r="A41" s="78"/>
      <c r="B41" s="78"/>
      <c r="C41" s="78"/>
      <c r="D41" s="78"/>
      <c r="E41" s="78"/>
      <c r="F41" s="78"/>
      <c r="G41" s="78"/>
    </row>
    <row r="42" spans="1:7" x14ac:dyDescent="0.2">
      <c r="A42" s="78"/>
      <c r="B42" s="78"/>
      <c r="C42" s="78"/>
      <c r="D42" s="78"/>
      <c r="E42" s="78"/>
      <c r="F42" s="78"/>
      <c r="G42" s="78"/>
    </row>
    <row r="43" spans="1:7" x14ac:dyDescent="0.2">
      <c r="A43" s="78"/>
      <c r="B43" s="78"/>
      <c r="C43" s="78"/>
      <c r="D43" s="78"/>
      <c r="E43" s="78"/>
      <c r="F43" s="78"/>
      <c r="G43" s="78"/>
    </row>
    <row r="44" spans="1:7" x14ac:dyDescent="0.2">
      <c r="A44" s="78"/>
      <c r="B44" s="78"/>
      <c r="C44" s="78"/>
      <c r="D44" s="78"/>
      <c r="E44" s="78"/>
      <c r="F44" s="78"/>
      <c r="G44" s="78"/>
    </row>
    <row r="45" spans="1:7" x14ac:dyDescent="0.2">
      <c r="A45" s="78"/>
      <c r="B45" s="78"/>
      <c r="C45" s="78"/>
      <c r="D45" s="78"/>
      <c r="E45" s="78"/>
      <c r="F45" s="78"/>
      <c r="G45" s="78"/>
    </row>
    <row r="46" spans="1:7" x14ac:dyDescent="0.2">
      <c r="A46" s="78"/>
      <c r="B46" s="78"/>
      <c r="C46" s="78"/>
      <c r="D46" s="78"/>
      <c r="E46" s="78"/>
      <c r="F46" s="78"/>
      <c r="G46" s="78"/>
    </row>
    <row r="47" spans="1:7" x14ac:dyDescent="0.2">
      <c r="A47" s="78"/>
      <c r="B47" s="78"/>
      <c r="C47" s="78"/>
      <c r="D47" s="78"/>
      <c r="E47" s="78"/>
      <c r="F47" s="78"/>
      <c r="G47" s="78"/>
    </row>
    <row r="48" spans="1:7" x14ac:dyDescent="0.2">
      <c r="A48" s="78"/>
      <c r="B48" s="78"/>
      <c r="C48" s="78"/>
      <c r="D48" s="78"/>
      <c r="E48" s="78"/>
      <c r="F48" s="78"/>
      <c r="G48" s="78"/>
    </row>
    <row r="49" spans="1:7" x14ac:dyDescent="0.2">
      <c r="A49" s="78"/>
      <c r="B49" s="78"/>
      <c r="C49" s="78"/>
      <c r="D49" s="78"/>
      <c r="E49" s="78"/>
      <c r="F49" s="78"/>
      <c r="G49" s="78"/>
    </row>
    <row r="50" spans="1:7" x14ac:dyDescent="0.2">
      <c r="A50" s="78"/>
      <c r="B50" s="78"/>
      <c r="C50" s="78"/>
      <c r="D50" s="78"/>
      <c r="E50" s="78"/>
      <c r="F50" s="78"/>
      <c r="G50" s="78"/>
    </row>
    <row r="51" spans="1:7" x14ac:dyDescent="0.2">
      <c r="A51" s="78"/>
      <c r="B51" s="78"/>
      <c r="C51" s="78"/>
      <c r="D51" s="78"/>
      <c r="E51" s="78"/>
      <c r="F51" s="78"/>
      <c r="G51" s="78"/>
    </row>
    <row r="52" spans="1:7" x14ac:dyDescent="0.2">
      <c r="A52" s="78"/>
      <c r="B52" s="78"/>
      <c r="C52" s="78"/>
      <c r="D52" s="78"/>
      <c r="E52" s="78"/>
      <c r="F52" s="78"/>
      <c r="G52" s="78"/>
    </row>
    <row r="53" spans="1:7" x14ac:dyDescent="0.2">
      <c r="A53" s="78"/>
      <c r="B53" s="78"/>
      <c r="C53" s="78"/>
      <c r="D53" s="78"/>
      <c r="E53" s="78"/>
      <c r="F53" s="78"/>
      <c r="G53" s="78"/>
    </row>
    <row r="54" spans="1:7" x14ac:dyDescent="0.2">
      <c r="A54" s="78"/>
      <c r="B54" s="78"/>
      <c r="C54" s="78"/>
      <c r="D54" s="78"/>
      <c r="E54" s="78"/>
      <c r="F54" s="78"/>
      <c r="G54" s="78"/>
    </row>
    <row r="55" spans="1:7" x14ac:dyDescent="0.2">
      <c r="A55" s="78"/>
      <c r="B55" s="78"/>
      <c r="C55" s="78"/>
      <c r="D55" s="78"/>
      <c r="E55" s="78"/>
      <c r="F55" s="78"/>
      <c r="G55" s="78"/>
    </row>
    <row r="56" spans="1:7" x14ac:dyDescent="0.2">
      <c r="A56" s="78"/>
      <c r="B56" s="78"/>
      <c r="C56" s="78"/>
      <c r="D56" s="78"/>
      <c r="E56" s="78"/>
      <c r="F56" s="78"/>
      <c r="G56" s="78"/>
    </row>
    <row r="57" spans="1:7" x14ac:dyDescent="0.2">
      <c r="A57" s="78"/>
      <c r="B57" s="78"/>
      <c r="C57" s="78"/>
      <c r="D57" s="78"/>
      <c r="E57" s="78"/>
      <c r="F57" s="78"/>
      <c r="G57" s="78"/>
    </row>
    <row r="58" spans="1:7" x14ac:dyDescent="0.2">
      <c r="A58" s="78"/>
      <c r="B58" s="78"/>
      <c r="C58" s="78"/>
      <c r="D58" s="78"/>
      <c r="E58" s="78"/>
      <c r="F58" s="78"/>
      <c r="G58" s="78"/>
    </row>
    <row r="59" spans="1:7" x14ac:dyDescent="0.2">
      <c r="A59" s="78"/>
      <c r="B59" s="78"/>
      <c r="C59" s="78"/>
      <c r="D59" s="78"/>
      <c r="E59" s="78"/>
      <c r="F59" s="78"/>
      <c r="G59" s="78"/>
    </row>
    <row r="60" spans="1:7" x14ac:dyDescent="0.2">
      <c r="A60" s="78"/>
      <c r="B60" s="78"/>
      <c r="C60" s="78"/>
      <c r="D60" s="78"/>
      <c r="E60" s="78"/>
      <c r="F60" s="78"/>
      <c r="G60" s="78"/>
    </row>
    <row r="61" spans="1:7" x14ac:dyDescent="0.2">
      <c r="A61" s="78"/>
      <c r="B61" s="78"/>
      <c r="C61" s="78"/>
      <c r="D61" s="78"/>
      <c r="E61" s="78"/>
      <c r="F61" s="78"/>
      <c r="G61" s="78"/>
    </row>
    <row r="62" spans="1:7" x14ac:dyDescent="0.2">
      <c r="A62" s="78"/>
      <c r="B62" s="78"/>
      <c r="C62" s="78"/>
      <c r="D62" s="78"/>
      <c r="E62" s="78"/>
      <c r="F62" s="78"/>
      <c r="G62" s="78"/>
    </row>
    <row r="63" spans="1:7" x14ac:dyDescent="0.2">
      <c r="A63" s="78"/>
      <c r="B63" s="78"/>
      <c r="C63" s="78"/>
      <c r="D63" s="78"/>
      <c r="E63" s="78"/>
    </row>
  </sheetData>
  <mergeCells count="4">
    <mergeCell ref="A28:F28"/>
    <mergeCell ref="A29:G29"/>
    <mergeCell ref="B3:G3"/>
    <mergeCell ref="A30:E30"/>
  </mergeCells>
  <pageMargins left="0.25" right="0.25" top="0.75" bottom="0.75" header="0.3" footer="0.3"/>
  <pageSetup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A2" sqref="A2"/>
    </sheetView>
  </sheetViews>
  <sheetFormatPr defaultColWidth="9" defaultRowHeight="12.75" x14ac:dyDescent="0.2"/>
  <cols>
    <col min="1" max="1" width="38.5" style="5" bestFit="1" customWidth="1"/>
    <col min="2" max="2" width="15.5" style="5" customWidth="1"/>
    <col min="3" max="3" width="17.25" style="21" customWidth="1"/>
    <col min="4" max="16384" width="9" style="5"/>
  </cols>
  <sheetData>
    <row r="1" spans="1:9" s="142" customFormat="1" ht="43.5" customHeight="1" x14ac:dyDescent="0.3">
      <c r="A1" s="693" t="s">
        <v>354</v>
      </c>
      <c r="B1" s="693"/>
      <c r="C1" s="693"/>
    </row>
    <row r="2" spans="1:9" ht="13.5" thickBot="1" x14ac:dyDescent="0.25">
      <c r="A2" s="22"/>
      <c r="B2" s="22"/>
    </row>
    <row r="3" spans="1:9" ht="14.25" customHeight="1" thickBot="1" x14ac:dyDescent="0.25">
      <c r="A3" s="403"/>
      <c r="B3" s="734" t="s">
        <v>176</v>
      </c>
      <c r="C3" s="735"/>
    </row>
    <row r="4" spans="1:9" s="222" customFormat="1" ht="15.75" thickBot="1" x14ac:dyDescent="0.3">
      <c r="A4" s="402" t="s">
        <v>368</v>
      </c>
      <c r="B4" s="226" t="s">
        <v>127</v>
      </c>
      <c r="C4" s="226" t="s">
        <v>199</v>
      </c>
    </row>
    <row r="5" spans="1:9" s="101" customFormat="1" ht="15" x14ac:dyDescent="0.25">
      <c r="A5" s="396" t="s">
        <v>88</v>
      </c>
      <c r="B5" s="216">
        <v>165</v>
      </c>
      <c r="C5" s="216">
        <v>84</v>
      </c>
    </row>
    <row r="6" spans="1:9" s="101" customFormat="1" ht="15" x14ac:dyDescent="0.25">
      <c r="A6" s="396" t="s">
        <v>89</v>
      </c>
      <c r="B6" s="216">
        <v>375</v>
      </c>
      <c r="C6" s="216">
        <v>470</v>
      </c>
    </row>
    <row r="7" spans="1:9" s="101" customFormat="1" ht="15" x14ac:dyDescent="0.25">
      <c r="A7" s="396" t="s">
        <v>34</v>
      </c>
      <c r="B7" s="216">
        <v>3</v>
      </c>
      <c r="C7" s="216">
        <v>3</v>
      </c>
    </row>
    <row r="8" spans="1:9" s="101" customFormat="1" ht="15" x14ac:dyDescent="0.25">
      <c r="A8" s="396" t="s">
        <v>87</v>
      </c>
      <c r="B8" s="216">
        <v>326</v>
      </c>
      <c r="C8" s="216">
        <v>337</v>
      </c>
    </row>
    <row r="9" spans="1:9" s="101" customFormat="1" ht="15" x14ac:dyDescent="0.25">
      <c r="A9" s="396" t="s">
        <v>90</v>
      </c>
      <c r="B9" s="216">
        <v>22</v>
      </c>
      <c r="C9" s="216">
        <v>19</v>
      </c>
    </row>
    <row r="10" spans="1:9" s="101" customFormat="1" ht="15" x14ac:dyDescent="0.25">
      <c r="A10" s="396" t="s">
        <v>91</v>
      </c>
      <c r="B10" s="216">
        <v>173</v>
      </c>
      <c r="C10" s="216">
        <v>189</v>
      </c>
    </row>
    <row r="11" spans="1:9" s="101" customFormat="1" ht="15" x14ac:dyDescent="0.25">
      <c r="A11" s="396" t="s">
        <v>92</v>
      </c>
      <c r="B11" s="216">
        <v>5</v>
      </c>
      <c r="C11" s="216">
        <v>14</v>
      </c>
    </row>
    <row r="12" spans="1:9" s="101" customFormat="1" ht="15" x14ac:dyDescent="0.25">
      <c r="A12" s="396" t="s">
        <v>93</v>
      </c>
      <c r="B12" s="216">
        <v>145</v>
      </c>
      <c r="C12" s="216">
        <v>163</v>
      </c>
    </row>
    <row r="13" spans="1:9" s="101" customFormat="1" ht="15" x14ac:dyDescent="0.25">
      <c r="A13" s="396" t="s">
        <v>95</v>
      </c>
      <c r="B13" s="216">
        <v>90</v>
      </c>
      <c r="C13" s="216">
        <v>92</v>
      </c>
      <c r="H13" s="312"/>
      <c r="I13" s="233"/>
    </row>
    <row r="14" spans="1:9" s="101" customFormat="1" ht="15" x14ac:dyDescent="0.25">
      <c r="A14" s="396" t="s">
        <v>96</v>
      </c>
      <c r="B14" s="216">
        <v>70</v>
      </c>
      <c r="C14" s="216">
        <v>70</v>
      </c>
    </row>
    <row r="15" spans="1:9" s="101" customFormat="1" ht="15" x14ac:dyDescent="0.25">
      <c r="A15" s="396" t="s">
        <v>98</v>
      </c>
      <c r="B15" s="216">
        <v>5</v>
      </c>
      <c r="C15" s="216">
        <v>5</v>
      </c>
    </row>
    <row r="16" spans="1:9" s="101" customFormat="1" ht="15" x14ac:dyDescent="0.25">
      <c r="A16" s="396" t="s">
        <v>94</v>
      </c>
      <c r="B16" s="216">
        <v>164</v>
      </c>
      <c r="C16" s="216">
        <v>172</v>
      </c>
    </row>
    <row r="17" spans="1:10" s="101" customFormat="1" ht="15" x14ac:dyDescent="0.25">
      <c r="A17" s="396" t="s">
        <v>100</v>
      </c>
      <c r="B17" s="216">
        <v>2</v>
      </c>
      <c r="C17" s="216">
        <v>2</v>
      </c>
    </row>
    <row r="18" spans="1:10" s="101" customFormat="1" ht="15" x14ac:dyDescent="0.25">
      <c r="A18" s="396" t="s">
        <v>99</v>
      </c>
      <c r="B18" s="216">
        <v>15</v>
      </c>
      <c r="C18" s="216">
        <v>15</v>
      </c>
    </row>
    <row r="19" spans="1:10" s="101" customFormat="1" ht="15" x14ac:dyDescent="0.25">
      <c r="A19" s="396" t="s">
        <v>101</v>
      </c>
      <c r="B19" s="216">
        <v>504</v>
      </c>
      <c r="C19" s="216">
        <v>613</v>
      </c>
    </row>
    <row r="20" spans="1:10" s="101" customFormat="1" ht="15" x14ac:dyDescent="0.25">
      <c r="A20" s="396" t="s">
        <v>35</v>
      </c>
      <c r="B20" s="216">
        <v>8</v>
      </c>
      <c r="C20" s="216">
        <v>8</v>
      </c>
    </row>
    <row r="21" spans="1:10" s="101" customFormat="1" ht="15" x14ac:dyDescent="0.25">
      <c r="A21" s="396" t="s">
        <v>36</v>
      </c>
      <c r="B21" s="217">
        <v>1094</v>
      </c>
      <c r="C21" s="217">
        <v>1253</v>
      </c>
    </row>
    <row r="22" spans="1:10" s="101" customFormat="1" ht="15" x14ac:dyDescent="0.25">
      <c r="A22" s="396" t="s">
        <v>37</v>
      </c>
      <c r="B22" s="216">
        <v>39</v>
      </c>
      <c r="C22" s="216">
        <v>40</v>
      </c>
    </row>
    <row r="23" spans="1:10" s="101" customFormat="1" ht="15.75" thickBot="1" x14ac:dyDescent="0.3">
      <c r="A23" s="396" t="s">
        <v>97</v>
      </c>
      <c r="B23" s="216">
        <v>92</v>
      </c>
      <c r="C23" s="216">
        <v>74</v>
      </c>
    </row>
    <row r="24" spans="1:10" s="150" customFormat="1" ht="15.75" thickBot="1" x14ac:dyDescent="0.3">
      <c r="A24" s="276" t="s">
        <v>1</v>
      </c>
      <c r="B24" s="274">
        <f>SUBTOTAL(109,B5:B23)</f>
        <v>3297</v>
      </c>
      <c r="C24" s="275">
        <f>SUM(C5:C23)</f>
        <v>3623</v>
      </c>
      <c r="F24" s="249"/>
    </row>
    <row r="25" spans="1:10" s="101" customFormat="1" ht="15" x14ac:dyDescent="0.25">
      <c r="A25" s="111"/>
      <c r="B25" s="111"/>
      <c r="C25" s="227"/>
    </row>
    <row r="26" spans="1:10" s="101" customFormat="1" ht="15" x14ac:dyDescent="0.25">
      <c r="A26" s="111" t="s">
        <v>160</v>
      </c>
      <c r="B26" s="111"/>
      <c r="C26" s="227"/>
    </row>
    <row r="27" spans="1:10" s="101" customFormat="1" ht="15" x14ac:dyDescent="0.25">
      <c r="A27" s="111" t="s">
        <v>167</v>
      </c>
      <c r="B27" s="111"/>
      <c r="C27" s="227"/>
    </row>
    <row r="28" spans="1:10" s="101" customFormat="1" ht="15" x14ac:dyDescent="0.25">
      <c r="A28" s="681" t="s">
        <v>163</v>
      </c>
      <c r="B28" s="681"/>
      <c r="C28" s="681"/>
      <c r="D28" s="681"/>
      <c r="E28" s="247"/>
      <c r="F28" s="247"/>
      <c r="G28" s="247"/>
      <c r="H28" s="247"/>
      <c r="I28" s="247"/>
      <c r="J28" s="247"/>
    </row>
    <row r="29" spans="1:10" ht="111.75" customHeight="1" x14ac:dyDescent="0.25">
      <c r="A29" s="698" t="s">
        <v>369</v>
      </c>
      <c r="B29" s="698"/>
      <c r="C29" s="698"/>
      <c r="D29" s="698"/>
      <c r="E29" s="698"/>
    </row>
    <row r="30" spans="1:10" x14ac:dyDescent="0.2">
      <c r="A30" s="10"/>
      <c r="B30" s="10"/>
    </row>
    <row r="31" spans="1:10" x14ac:dyDescent="0.2">
      <c r="A31" s="10"/>
      <c r="B31" s="10"/>
    </row>
    <row r="32" spans="1:10" x14ac:dyDescent="0.2">
      <c r="A32" s="10"/>
      <c r="B32" s="10"/>
    </row>
    <row r="33" spans="1:3" x14ac:dyDescent="0.2">
      <c r="A33" s="10"/>
      <c r="B33" s="10"/>
    </row>
    <row r="35" spans="1:3" x14ac:dyDescent="0.2">
      <c r="C35" s="5"/>
    </row>
    <row r="36" spans="1:3" x14ac:dyDescent="0.2">
      <c r="C36" s="5"/>
    </row>
    <row r="37" spans="1:3" x14ac:dyDescent="0.2">
      <c r="C37" s="5"/>
    </row>
  </sheetData>
  <mergeCells count="4">
    <mergeCell ref="A1:C1"/>
    <mergeCell ref="A28:D28"/>
    <mergeCell ref="B3:C3"/>
    <mergeCell ref="A29:E29"/>
  </mergeCells>
  <pageMargins left="0.7" right="0.7" top="0.75" bottom="0.75" header="0.3" footer="0.3"/>
  <pageSetup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workbookViewId="0">
      <selection activeCell="J22" sqref="J22"/>
    </sheetView>
  </sheetViews>
  <sheetFormatPr defaultColWidth="9" defaultRowHeight="12.75" x14ac:dyDescent="0.2"/>
  <cols>
    <col min="1" max="1" width="27.375" style="5" customWidth="1"/>
    <col min="2" max="2" width="10.625" style="5" customWidth="1"/>
    <col min="3" max="3" width="10.25" style="5" customWidth="1"/>
    <col min="4" max="4" width="10.75" style="5" customWidth="1"/>
    <col min="5" max="5" width="19.625" style="5" customWidth="1"/>
    <col min="6" max="6" width="21.375" style="5" customWidth="1"/>
    <col min="7" max="16384" width="9" style="5"/>
  </cols>
  <sheetData>
    <row r="1" spans="1:11" s="83" customFormat="1" ht="18.75" x14ac:dyDescent="0.3">
      <c r="A1" s="152" t="s">
        <v>330</v>
      </c>
      <c r="B1" s="225"/>
      <c r="C1" s="225"/>
      <c r="D1" s="225"/>
    </row>
    <row r="2" spans="1:11" ht="13.5" thickBot="1" x14ac:dyDescent="0.25">
      <c r="A2" s="2"/>
      <c r="B2" s="21"/>
      <c r="C2" s="21"/>
      <c r="D2" s="21"/>
    </row>
    <row r="3" spans="1:11" s="101" customFormat="1" ht="15.75" thickBot="1" x14ac:dyDescent="0.3">
      <c r="A3" s="404"/>
      <c r="B3" s="736" t="s">
        <v>47</v>
      </c>
      <c r="C3" s="737"/>
      <c r="D3" s="738"/>
      <c r="F3" s="118"/>
      <c r="G3" s="118"/>
      <c r="H3" s="118"/>
    </row>
    <row r="4" spans="1:11" s="101" customFormat="1" ht="15" customHeight="1" thickBot="1" x14ac:dyDescent="0.3">
      <c r="A4" s="406" t="s">
        <v>49</v>
      </c>
      <c r="B4" s="407" t="s">
        <v>55</v>
      </c>
      <c r="C4" s="408" t="s">
        <v>127</v>
      </c>
      <c r="D4" s="408" t="s">
        <v>199</v>
      </c>
      <c r="F4" s="207"/>
      <c r="G4" s="207"/>
      <c r="H4" s="207"/>
    </row>
    <row r="5" spans="1:11" s="101" customFormat="1" ht="15" x14ac:dyDescent="0.25">
      <c r="A5" s="405" t="s">
        <v>132</v>
      </c>
      <c r="B5" s="228">
        <v>921864</v>
      </c>
      <c r="C5" s="228">
        <v>958897</v>
      </c>
      <c r="D5" s="228">
        <v>959194</v>
      </c>
      <c r="F5" s="229"/>
      <c r="G5" s="230"/>
      <c r="H5" s="231"/>
    </row>
    <row r="6" spans="1:11" s="101" customFormat="1" ht="15" x14ac:dyDescent="0.25">
      <c r="A6" s="405" t="s">
        <v>53</v>
      </c>
      <c r="B6" s="228">
        <v>1139</v>
      </c>
      <c r="C6" s="228">
        <v>1391</v>
      </c>
      <c r="D6" s="228">
        <v>1536</v>
      </c>
      <c r="F6" s="229"/>
      <c r="G6" s="230"/>
      <c r="H6" s="231"/>
    </row>
    <row r="7" spans="1:11" s="101" customFormat="1" ht="15" x14ac:dyDescent="0.25">
      <c r="A7" s="405" t="s">
        <v>52</v>
      </c>
      <c r="B7" s="228">
        <v>2560</v>
      </c>
      <c r="C7" s="228">
        <v>3647</v>
      </c>
      <c r="D7" s="228">
        <v>3417</v>
      </c>
      <c r="F7" s="229"/>
      <c r="G7" s="230"/>
      <c r="H7" s="231"/>
      <c r="I7" s="229"/>
      <c r="J7" s="230"/>
      <c r="K7" s="231"/>
    </row>
    <row r="8" spans="1:11" s="101" customFormat="1" ht="15" x14ac:dyDescent="0.25">
      <c r="A8" s="405" t="s">
        <v>131</v>
      </c>
      <c r="B8" s="228">
        <v>27000</v>
      </c>
      <c r="C8" s="228">
        <v>30613</v>
      </c>
      <c r="D8" s="228">
        <v>23319</v>
      </c>
      <c r="F8" s="229"/>
      <c r="G8" s="230"/>
      <c r="H8" s="231"/>
      <c r="I8" s="229"/>
      <c r="J8" s="230"/>
      <c r="K8" s="231"/>
    </row>
    <row r="9" spans="1:11" s="101" customFormat="1" ht="15" x14ac:dyDescent="0.25">
      <c r="A9" s="405" t="s">
        <v>51</v>
      </c>
      <c r="B9" s="228">
        <v>520</v>
      </c>
      <c r="C9" s="228">
        <v>593</v>
      </c>
      <c r="D9" s="313">
        <v>496</v>
      </c>
      <c r="F9" s="229"/>
      <c r="G9" s="230"/>
      <c r="H9" s="231"/>
      <c r="I9" s="229"/>
      <c r="J9" s="230"/>
      <c r="K9" s="231"/>
    </row>
    <row r="10" spans="1:11" s="101" customFormat="1" ht="15" x14ac:dyDescent="0.25">
      <c r="A10" s="405" t="s">
        <v>50</v>
      </c>
      <c r="B10" s="228">
        <v>246</v>
      </c>
      <c r="C10" s="228">
        <v>227</v>
      </c>
      <c r="D10" s="313">
        <v>189</v>
      </c>
      <c r="F10" s="229"/>
      <c r="G10" s="230"/>
      <c r="H10" s="231"/>
      <c r="I10" s="229"/>
      <c r="J10" s="230"/>
      <c r="K10" s="231"/>
    </row>
    <row r="11" spans="1:11" s="101" customFormat="1" ht="15" x14ac:dyDescent="0.25">
      <c r="A11" s="405" t="s">
        <v>211</v>
      </c>
      <c r="B11" s="228"/>
      <c r="C11" s="101">
        <v>832</v>
      </c>
      <c r="D11" s="101">
        <v>502</v>
      </c>
      <c r="F11" s="229"/>
      <c r="G11" s="230"/>
      <c r="H11" s="231"/>
      <c r="I11" s="229"/>
      <c r="J11" s="230"/>
      <c r="K11" s="231"/>
    </row>
    <row r="12" spans="1:11" s="101" customFormat="1" ht="15" x14ac:dyDescent="0.25">
      <c r="F12" s="112"/>
      <c r="G12" s="114"/>
      <c r="H12" s="114"/>
      <c r="I12" s="232"/>
      <c r="J12" s="230"/>
      <c r="K12" s="231"/>
    </row>
    <row r="13" spans="1:11" s="101" customFormat="1" ht="15" x14ac:dyDescent="0.25">
      <c r="A13" s="111" t="s">
        <v>160</v>
      </c>
      <c r="F13" s="112"/>
      <c r="G13" s="114"/>
      <c r="H13" s="114"/>
      <c r="I13" s="229"/>
      <c r="J13" s="230"/>
      <c r="K13" s="231"/>
    </row>
    <row r="14" spans="1:11" s="101" customFormat="1" ht="15" x14ac:dyDescent="0.25">
      <c r="A14" s="111"/>
      <c r="F14" s="112"/>
      <c r="G14" s="114"/>
      <c r="H14" s="114"/>
      <c r="I14" s="229"/>
      <c r="J14" s="230"/>
      <c r="K14" s="231"/>
    </row>
    <row r="15" spans="1:11" x14ac:dyDescent="0.2">
      <c r="F15" s="25"/>
      <c r="G15" s="11"/>
      <c r="H15" s="11"/>
    </row>
    <row r="30" spans="1:2" x14ac:dyDescent="0.2">
      <c r="B30" s="26"/>
    </row>
    <row r="31" spans="1:2" x14ac:dyDescent="0.2">
      <c r="A31" s="25"/>
      <c r="B31" s="26"/>
    </row>
    <row r="32" spans="1:2" x14ac:dyDescent="0.2">
      <c r="A32" s="27"/>
      <c r="B32" s="26"/>
    </row>
    <row r="33" spans="1:2" x14ac:dyDescent="0.2">
      <c r="A33" s="27"/>
      <c r="B33" s="26"/>
    </row>
    <row r="34" spans="1:2" x14ac:dyDescent="0.2">
      <c r="A34" s="27"/>
      <c r="B34" s="26"/>
    </row>
    <row r="35" spans="1:2" x14ac:dyDescent="0.2">
      <c r="A35" s="25"/>
      <c r="B35" s="26"/>
    </row>
    <row r="36" spans="1:2" x14ac:dyDescent="0.2">
      <c r="A36" s="27"/>
      <c r="B36" s="26"/>
    </row>
    <row r="37" spans="1:2" x14ac:dyDescent="0.2">
      <c r="A37" s="27"/>
      <c r="B37" s="26"/>
    </row>
    <row r="38" spans="1:2" x14ac:dyDescent="0.2">
      <c r="A38" s="27"/>
      <c r="B38" s="26"/>
    </row>
    <row r="39" spans="1:2" x14ac:dyDescent="0.2">
      <c r="A39" s="25"/>
      <c r="B39" s="26"/>
    </row>
    <row r="40" spans="1:2" x14ac:dyDescent="0.2">
      <c r="A40" s="27"/>
      <c r="B40" s="26"/>
    </row>
    <row r="41" spans="1:2" x14ac:dyDescent="0.2">
      <c r="A41" s="27"/>
      <c r="B41" s="26"/>
    </row>
    <row r="42" spans="1:2" x14ac:dyDescent="0.2">
      <c r="A42" s="27"/>
      <c r="B42" s="26"/>
    </row>
    <row r="43" spans="1:2" x14ac:dyDescent="0.2">
      <c r="A43" s="27"/>
      <c r="B43" s="26"/>
    </row>
    <row r="44" spans="1:2" x14ac:dyDescent="0.2">
      <c r="A44" s="27"/>
      <c r="B44" s="26"/>
    </row>
    <row r="45" spans="1:2" x14ac:dyDescent="0.2">
      <c r="A45" s="27"/>
      <c r="B45" s="26"/>
    </row>
    <row r="46" spans="1:2" x14ac:dyDescent="0.2">
      <c r="A46" s="27"/>
      <c r="B46" s="26"/>
    </row>
    <row r="47" spans="1:2" x14ac:dyDescent="0.2">
      <c r="A47" s="27"/>
      <c r="B47" s="26"/>
    </row>
    <row r="48" spans="1:2" x14ac:dyDescent="0.2">
      <c r="A48" s="27"/>
      <c r="B48" s="26"/>
    </row>
    <row r="49" spans="1:2" x14ac:dyDescent="0.2">
      <c r="A49" s="27"/>
      <c r="B49" s="26"/>
    </row>
    <row r="50" spans="1:2" x14ac:dyDescent="0.2">
      <c r="A50" s="27"/>
      <c r="B50" s="26"/>
    </row>
    <row r="51" spans="1:2" x14ac:dyDescent="0.2">
      <c r="A51" s="27"/>
      <c r="B51" s="26"/>
    </row>
    <row r="52" spans="1:2" x14ac:dyDescent="0.2">
      <c r="A52" s="25"/>
      <c r="B52" s="26"/>
    </row>
    <row r="53" spans="1:2" x14ac:dyDescent="0.2">
      <c r="A53" s="27"/>
      <c r="B53" s="26"/>
    </row>
    <row r="54" spans="1:2" x14ac:dyDescent="0.2">
      <c r="A54" s="25"/>
      <c r="B54" s="26"/>
    </row>
  </sheetData>
  <mergeCells count="1">
    <mergeCell ref="B3:D3"/>
  </mergeCells>
  <pageMargins left="0.25" right="0.25" top="0.75" bottom="0.75" header="0.3" footer="0.3"/>
  <pageSetup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election activeCell="A2" sqref="A2"/>
    </sheetView>
  </sheetViews>
  <sheetFormatPr defaultRowHeight="14.25" x14ac:dyDescent="0.2"/>
  <cols>
    <col min="1" max="1" width="41.75" customWidth="1"/>
    <col min="2" max="2" width="20.125" customWidth="1"/>
    <col min="3" max="3" width="17.875" customWidth="1"/>
    <col min="4" max="4" width="19.25" customWidth="1"/>
    <col min="5" max="5" width="19.625" customWidth="1"/>
    <col min="6" max="6" width="14.25" customWidth="1"/>
    <col min="7" max="7" width="23.375" customWidth="1"/>
    <col min="8" max="8" width="16.625" customWidth="1"/>
    <col min="9" max="9" width="16.75" customWidth="1"/>
  </cols>
  <sheetData>
    <row r="1" spans="1:5" s="83" customFormat="1" ht="18.75" x14ac:dyDescent="0.3">
      <c r="A1" s="152" t="s">
        <v>356</v>
      </c>
      <c r="B1" s="225"/>
    </row>
    <row r="2" spans="1:5" ht="15" thickBot="1" x14ac:dyDescent="0.25"/>
    <row r="3" spans="1:5" s="101" customFormat="1" ht="60.75" customHeight="1" thickBot="1" x14ac:dyDescent="0.3">
      <c r="A3" s="345" t="s">
        <v>368</v>
      </c>
      <c r="B3" s="409" t="s">
        <v>331</v>
      </c>
      <c r="C3" s="561" t="s">
        <v>332</v>
      </c>
      <c r="D3" s="561" t="s">
        <v>309</v>
      </c>
      <c r="E3" s="561" t="s">
        <v>347</v>
      </c>
    </row>
    <row r="4" spans="1:5" s="101" customFormat="1" ht="15" x14ac:dyDescent="0.25">
      <c r="A4" s="270" t="s">
        <v>103</v>
      </c>
      <c r="B4" s="557">
        <v>30971</v>
      </c>
      <c r="C4" s="559">
        <v>12462375231.17</v>
      </c>
      <c r="D4" s="557">
        <v>45</v>
      </c>
      <c r="E4" s="559">
        <v>0</v>
      </c>
    </row>
    <row r="5" spans="1:5" s="118" customFormat="1" ht="15" x14ac:dyDescent="0.25">
      <c r="A5" s="314" t="s">
        <v>104</v>
      </c>
      <c r="B5" s="558">
        <v>53701</v>
      </c>
      <c r="C5" s="560">
        <v>24014767490.665001</v>
      </c>
      <c r="D5" s="558">
        <v>14409</v>
      </c>
      <c r="E5" s="560">
        <v>5612635639.5150099</v>
      </c>
    </row>
    <row r="6" spans="1:5" s="101" customFormat="1" ht="15" x14ac:dyDescent="0.25">
      <c r="A6" s="270" t="s">
        <v>40</v>
      </c>
      <c r="B6" s="557">
        <v>952</v>
      </c>
      <c r="C6" s="559">
        <v>74110534.299999997</v>
      </c>
      <c r="D6" s="557"/>
      <c r="E6" s="559"/>
    </row>
    <row r="7" spans="1:5" s="118" customFormat="1" ht="15" x14ac:dyDescent="0.25">
      <c r="A7" s="314" t="s">
        <v>41</v>
      </c>
      <c r="B7" s="558">
        <v>101</v>
      </c>
      <c r="C7" s="560">
        <v>113615134.56200001</v>
      </c>
      <c r="D7" s="558"/>
      <c r="E7" s="560"/>
    </row>
    <row r="8" spans="1:5" s="101" customFormat="1" ht="15" x14ac:dyDescent="0.25">
      <c r="A8" s="270" t="s">
        <v>87</v>
      </c>
      <c r="B8" s="557">
        <v>20643</v>
      </c>
      <c r="C8" s="559">
        <v>1384035249.8399999</v>
      </c>
      <c r="D8" s="557">
        <v>123</v>
      </c>
      <c r="E8" s="559">
        <v>6319163.1399999997</v>
      </c>
    </row>
    <row r="9" spans="1:5" s="118" customFormat="1" ht="15" x14ac:dyDescent="0.25">
      <c r="A9" s="314" t="s">
        <v>90</v>
      </c>
      <c r="B9" s="558">
        <v>513</v>
      </c>
      <c r="C9" s="560">
        <v>505270217</v>
      </c>
      <c r="D9" s="558"/>
      <c r="E9" s="560"/>
    </row>
    <row r="10" spans="1:5" s="101" customFormat="1" ht="15" x14ac:dyDescent="0.25">
      <c r="A10" s="270" t="s">
        <v>91</v>
      </c>
      <c r="B10" s="557">
        <v>11293</v>
      </c>
      <c r="C10" s="559">
        <v>8250060071</v>
      </c>
      <c r="D10" s="557"/>
      <c r="E10" s="559"/>
    </row>
    <row r="11" spans="1:5" s="118" customFormat="1" ht="15" x14ac:dyDescent="0.25">
      <c r="A11" s="314" t="s">
        <v>92</v>
      </c>
      <c r="B11" s="558">
        <v>2611</v>
      </c>
      <c r="C11" s="560">
        <v>2220708619.9499998</v>
      </c>
      <c r="D11" s="558"/>
      <c r="E11" s="560"/>
    </row>
    <row r="12" spans="1:5" s="101" customFormat="1" ht="15" x14ac:dyDescent="0.25">
      <c r="A12" s="270" t="s">
        <v>93</v>
      </c>
      <c r="B12" s="557">
        <v>8651</v>
      </c>
      <c r="C12" s="559">
        <v>664207658.82000005</v>
      </c>
      <c r="D12" s="557">
        <v>1</v>
      </c>
      <c r="E12" s="559">
        <v>0</v>
      </c>
    </row>
    <row r="13" spans="1:5" s="118" customFormat="1" ht="15" x14ac:dyDescent="0.25">
      <c r="A13" s="314" t="s">
        <v>95</v>
      </c>
      <c r="B13" s="558">
        <v>3902</v>
      </c>
      <c r="C13" s="560">
        <v>1160480666.4000001</v>
      </c>
      <c r="D13" s="558">
        <v>2</v>
      </c>
      <c r="E13" s="560">
        <v>0</v>
      </c>
    </row>
    <row r="14" spans="1:5" s="101" customFormat="1" ht="15" x14ac:dyDescent="0.25">
      <c r="A14" s="270" t="s">
        <v>96</v>
      </c>
      <c r="B14" s="557">
        <v>2135</v>
      </c>
      <c r="C14" s="559">
        <v>542528068.62399995</v>
      </c>
      <c r="D14" s="557"/>
      <c r="E14" s="559"/>
    </row>
    <row r="15" spans="1:5" s="118" customFormat="1" ht="15" x14ac:dyDescent="0.25">
      <c r="A15" s="314" t="s">
        <v>98</v>
      </c>
      <c r="B15" s="558">
        <v>143</v>
      </c>
      <c r="C15" s="560">
        <v>292395590.76200002</v>
      </c>
      <c r="D15" s="558"/>
      <c r="E15" s="560"/>
    </row>
    <row r="16" spans="1:5" s="101" customFormat="1" ht="15" x14ac:dyDescent="0.25">
      <c r="A16" s="270" t="s">
        <v>94</v>
      </c>
      <c r="B16" s="557">
        <v>42048</v>
      </c>
      <c r="C16" s="559">
        <v>3598856199.8000102</v>
      </c>
      <c r="D16" s="557">
        <v>415</v>
      </c>
      <c r="E16" s="559">
        <v>58141575.420000002</v>
      </c>
    </row>
    <row r="17" spans="1:13" s="118" customFormat="1" ht="15" x14ac:dyDescent="0.25">
      <c r="A17" s="314" t="s">
        <v>100</v>
      </c>
      <c r="B17" s="558">
        <v>11</v>
      </c>
      <c r="C17" s="560">
        <v>362725525</v>
      </c>
      <c r="D17" s="558"/>
      <c r="E17" s="560"/>
    </row>
    <row r="18" spans="1:13" s="101" customFormat="1" ht="15" x14ac:dyDescent="0.25">
      <c r="A18" s="270" t="s">
        <v>99</v>
      </c>
      <c r="B18" s="557">
        <v>9787</v>
      </c>
      <c r="C18" s="559">
        <v>662173999.85000002</v>
      </c>
      <c r="D18" s="557">
        <v>2</v>
      </c>
      <c r="E18" s="559">
        <v>0</v>
      </c>
    </row>
    <row r="19" spans="1:13" s="118" customFormat="1" ht="15" x14ac:dyDescent="0.25">
      <c r="A19" s="314" t="s">
        <v>101</v>
      </c>
      <c r="B19" s="558">
        <v>6290</v>
      </c>
      <c r="C19" s="560">
        <v>15890823340.59</v>
      </c>
      <c r="D19" s="558"/>
      <c r="E19" s="560"/>
    </row>
    <row r="20" spans="1:13" s="118" customFormat="1" ht="15" x14ac:dyDescent="0.25">
      <c r="A20" s="270" t="s">
        <v>35</v>
      </c>
      <c r="B20" s="557">
        <v>166</v>
      </c>
      <c r="C20" s="559">
        <v>95138371.939999998</v>
      </c>
      <c r="D20" s="557"/>
      <c r="E20" s="559"/>
    </row>
    <row r="21" spans="1:13" s="118" customFormat="1" ht="15" x14ac:dyDescent="0.25">
      <c r="A21" s="314" t="s">
        <v>36</v>
      </c>
      <c r="B21" s="558">
        <v>1584</v>
      </c>
      <c r="C21" s="560">
        <v>5163749750</v>
      </c>
      <c r="D21" s="558"/>
      <c r="E21" s="560"/>
    </row>
    <row r="22" spans="1:13" s="118" customFormat="1" ht="15" x14ac:dyDescent="0.25">
      <c r="A22" s="270" t="s">
        <v>37</v>
      </c>
      <c r="B22" s="557">
        <v>2623</v>
      </c>
      <c r="C22" s="559">
        <v>1579968349</v>
      </c>
      <c r="D22" s="557">
        <v>1</v>
      </c>
      <c r="E22" s="559">
        <v>0</v>
      </c>
    </row>
    <row r="23" spans="1:13" s="118" customFormat="1" ht="15.75" thickBot="1" x14ac:dyDescent="0.3">
      <c r="A23" s="338" t="s">
        <v>105</v>
      </c>
      <c r="B23" s="558">
        <v>34294</v>
      </c>
      <c r="C23" s="560">
        <v>30902058491.879902</v>
      </c>
      <c r="D23" s="558">
        <v>306</v>
      </c>
      <c r="E23" s="560">
        <v>55073210.140000001</v>
      </c>
    </row>
    <row r="24" spans="1:13" s="118" customFormat="1" ht="15.75" thickBot="1" x14ac:dyDescent="0.3">
      <c r="A24" s="410" t="s">
        <v>1</v>
      </c>
      <c r="B24" s="412">
        <f>SUM(B4:B23)</f>
        <v>232419</v>
      </c>
      <c r="C24" s="413">
        <f>SUM(C4:C23)</f>
        <v>109940048561.15291</v>
      </c>
      <c r="D24" s="412">
        <f>SUM(D4:D23)</f>
        <v>15304</v>
      </c>
      <c r="E24" s="413">
        <f>SUM(E4:E23)</f>
        <v>5732169588.2150106</v>
      </c>
    </row>
    <row r="25" spans="1:13" s="101" customFormat="1" ht="15" x14ac:dyDescent="0.25"/>
    <row r="26" spans="1:13" s="101" customFormat="1" ht="15" x14ac:dyDescent="0.25">
      <c r="A26" s="111" t="s">
        <v>160</v>
      </c>
      <c r="F26" s="112"/>
      <c r="G26" s="114"/>
      <c r="H26" s="114"/>
      <c r="I26" s="229"/>
      <c r="J26" s="230"/>
      <c r="K26" s="231"/>
    </row>
    <row r="27" spans="1:13" s="118" customFormat="1" ht="15" x14ac:dyDescent="0.25">
      <c r="A27" s="131" t="s">
        <v>333</v>
      </c>
      <c r="B27" s="128"/>
      <c r="C27" s="129"/>
      <c r="D27" s="130"/>
      <c r="E27" s="128"/>
      <c r="F27" s="129"/>
      <c r="G27" s="144"/>
      <c r="H27" s="111"/>
      <c r="I27" s="111"/>
      <c r="J27" s="111"/>
      <c r="K27" s="111"/>
      <c r="L27" s="111"/>
      <c r="M27" s="111"/>
    </row>
    <row r="28" spans="1:13" s="118" customFormat="1" ht="15" x14ac:dyDescent="0.25">
      <c r="A28" s="432" t="s">
        <v>299</v>
      </c>
      <c r="B28" s="128"/>
      <c r="C28" s="129"/>
      <c r="D28" s="130"/>
      <c r="E28" s="128"/>
      <c r="F28" s="129"/>
      <c r="G28" s="144"/>
      <c r="H28" s="111"/>
      <c r="I28" s="111"/>
      <c r="J28" s="111"/>
      <c r="K28" s="111"/>
      <c r="L28" s="111"/>
      <c r="M28" s="111"/>
    </row>
    <row r="29" spans="1:13" s="101" customFormat="1" ht="15" x14ac:dyDescent="0.25">
      <c r="A29" s="681" t="s">
        <v>166</v>
      </c>
      <c r="B29" s="681"/>
      <c r="C29" s="681"/>
      <c r="D29" s="681"/>
      <c r="E29" s="681"/>
      <c r="F29" s="681"/>
    </row>
    <row r="30" spans="1:13" ht="79.5" customHeight="1" x14ac:dyDescent="0.25">
      <c r="A30" s="698" t="s">
        <v>369</v>
      </c>
      <c r="B30" s="698"/>
      <c r="C30" s="698"/>
      <c r="D30" s="698"/>
      <c r="E30" s="698"/>
    </row>
    <row r="31" spans="1:13" ht="15.75" x14ac:dyDescent="0.3">
      <c r="B31" s="81"/>
    </row>
    <row r="32" spans="1:13" ht="15.75" x14ac:dyDescent="0.3">
      <c r="B32" s="81"/>
    </row>
    <row r="33" spans="2:2" ht="15.75" x14ac:dyDescent="0.3">
      <c r="B33" s="81"/>
    </row>
    <row r="34" spans="2:2" ht="15.75" x14ac:dyDescent="0.3">
      <c r="B34" s="81"/>
    </row>
    <row r="35" spans="2:2" ht="15.75" x14ac:dyDescent="0.3">
      <c r="B35" s="81"/>
    </row>
    <row r="36" spans="2:2" ht="15.75" x14ac:dyDescent="0.3">
      <c r="B36" s="81"/>
    </row>
    <row r="37" spans="2:2" ht="15.75" x14ac:dyDescent="0.3">
      <c r="B37" s="81"/>
    </row>
    <row r="38" spans="2:2" ht="15.75" x14ac:dyDescent="0.3">
      <c r="B38" s="81"/>
    </row>
    <row r="39" spans="2:2" ht="15.75" x14ac:dyDescent="0.3">
      <c r="B39" s="81"/>
    </row>
    <row r="40" spans="2:2" ht="15.75" x14ac:dyDescent="0.3">
      <c r="B40" s="81"/>
    </row>
    <row r="41" spans="2:2" ht="15.75" x14ac:dyDescent="0.3">
      <c r="B41" s="81"/>
    </row>
    <row r="42" spans="2:2" ht="15.75" x14ac:dyDescent="0.3">
      <c r="B42" s="81"/>
    </row>
    <row r="43" spans="2:2" ht="15.75" x14ac:dyDescent="0.3">
      <c r="B43" s="81"/>
    </row>
    <row r="44" spans="2:2" ht="15.75" x14ac:dyDescent="0.3">
      <c r="B44" s="81"/>
    </row>
  </sheetData>
  <mergeCells count="2">
    <mergeCell ref="A29:F29"/>
    <mergeCell ref="A30:E30"/>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A2" sqref="A2"/>
    </sheetView>
  </sheetViews>
  <sheetFormatPr defaultRowHeight="14.25" x14ac:dyDescent="0.2"/>
  <cols>
    <col min="1" max="1" width="39" customWidth="1"/>
    <col min="2" max="2" width="21.125" customWidth="1"/>
    <col min="3" max="3" width="18.625" customWidth="1"/>
    <col min="4" max="4" width="20.375" customWidth="1"/>
    <col min="5" max="5" width="22.25" customWidth="1"/>
    <col min="7" max="7" width="27" bestFit="1" customWidth="1"/>
    <col min="9" max="9" width="14.875" customWidth="1"/>
  </cols>
  <sheetData>
    <row r="1" spans="1:6" s="83" customFormat="1" ht="18.75" x14ac:dyDescent="0.3">
      <c r="A1" s="152" t="s">
        <v>355</v>
      </c>
      <c r="B1" s="225"/>
    </row>
    <row r="2" spans="1:6" ht="15" thickBot="1" x14ac:dyDescent="0.25"/>
    <row r="3" spans="1:6" s="101" customFormat="1" ht="59.25" customHeight="1" thickBot="1" x14ac:dyDescent="0.3">
      <c r="A3" s="345" t="s">
        <v>368</v>
      </c>
      <c r="B3" s="564" t="s">
        <v>318</v>
      </c>
      <c r="C3" s="565" t="s">
        <v>334</v>
      </c>
      <c r="D3" s="566" t="s">
        <v>316</v>
      </c>
      <c r="E3" s="566" t="s">
        <v>335</v>
      </c>
      <c r="F3" s="322"/>
    </row>
    <row r="4" spans="1:6" s="101" customFormat="1" ht="15" x14ac:dyDescent="0.25">
      <c r="A4" s="268" t="s">
        <v>103</v>
      </c>
      <c r="B4" s="557">
        <v>61003</v>
      </c>
      <c r="C4" s="559">
        <v>70614519.269999996</v>
      </c>
      <c r="D4" s="557">
        <v>100</v>
      </c>
      <c r="E4" s="559">
        <v>15</v>
      </c>
    </row>
    <row r="5" spans="1:6" s="118" customFormat="1" ht="15" x14ac:dyDescent="0.25">
      <c r="A5" s="314" t="s">
        <v>104</v>
      </c>
      <c r="B5" s="558">
        <v>105857</v>
      </c>
      <c r="C5" s="560">
        <v>21876872774.155102</v>
      </c>
      <c r="D5" s="558">
        <v>76821</v>
      </c>
      <c r="E5" s="560">
        <v>1327576404.4400001</v>
      </c>
    </row>
    <row r="6" spans="1:6" s="101" customFormat="1" ht="15" x14ac:dyDescent="0.25">
      <c r="A6" s="270" t="s">
        <v>40</v>
      </c>
      <c r="B6" s="557">
        <v>3660</v>
      </c>
      <c r="C6" s="559">
        <v>25539973162.48</v>
      </c>
      <c r="D6" s="557"/>
      <c r="E6" s="559"/>
    </row>
    <row r="7" spans="1:6" s="118" customFormat="1" ht="15" x14ac:dyDescent="0.25">
      <c r="A7" s="314" t="s">
        <v>41</v>
      </c>
      <c r="B7" s="558">
        <v>617</v>
      </c>
      <c r="C7" s="560">
        <v>24774717.134</v>
      </c>
      <c r="D7" s="558">
        <v>1</v>
      </c>
      <c r="E7" s="560">
        <v>0</v>
      </c>
    </row>
    <row r="8" spans="1:6" s="101" customFormat="1" ht="15" x14ac:dyDescent="0.25">
      <c r="A8" s="270" t="s">
        <v>87</v>
      </c>
      <c r="B8" s="557">
        <v>17991</v>
      </c>
      <c r="C8" s="559">
        <v>876517992.599998</v>
      </c>
      <c r="D8" s="557">
        <v>10</v>
      </c>
      <c r="E8" s="559">
        <v>23870.3</v>
      </c>
    </row>
    <row r="9" spans="1:6" s="118" customFormat="1" ht="15" x14ac:dyDescent="0.25">
      <c r="A9" s="314" t="s">
        <v>90</v>
      </c>
      <c r="B9" s="558">
        <v>130</v>
      </c>
      <c r="C9" s="560">
        <v>27362812</v>
      </c>
      <c r="D9" s="558"/>
      <c r="E9" s="560"/>
    </row>
    <row r="10" spans="1:6" s="101" customFormat="1" ht="15" x14ac:dyDescent="0.25">
      <c r="A10" s="270" t="s">
        <v>91</v>
      </c>
      <c r="B10" s="557">
        <v>8288</v>
      </c>
      <c r="C10" s="559">
        <v>4025941618</v>
      </c>
      <c r="D10" s="557"/>
      <c r="E10" s="559"/>
    </row>
    <row r="11" spans="1:6" s="118" customFormat="1" ht="15" x14ac:dyDescent="0.25">
      <c r="A11" s="314" t="s">
        <v>92</v>
      </c>
      <c r="B11" s="558">
        <v>83</v>
      </c>
      <c r="C11" s="560">
        <v>26494345.219999999</v>
      </c>
      <c r="D11" s="558"/>
      <c r="E11" s="560"/>
    </row>
    <row r="12" spans="1:6" s="101" customFormat="1" ht="15" x14ac:dyDescent="0.25">
      <c r="A12" s="270" t="s">
        <v>93</v>
      </c>
      <c r="B12" s="557">
        <v>36861</v>
      </c>
      <c r="C12" s="559">
        <v>334820558.18000001</v>
      </c>
      <c r="D12" s="557">
        <v>9</v>
      </c>
      <c r="E12" s="559">
        <v>0</v>
      </c>
    </row>
    <row r="13" spans="1:6" s="118" customFormat="1" ht="15" x14ac:dyDescent="0.25">
      <c r="A13" s="314" t="s">
        <v>95</v>
      </c>
      <c r="B13" s="558">
        <v>433</v>
      </c>
      <c r="C13" s="560">
        <v>158750407.30000001</v>
      </c>
      <c r="D13" s="558"/>
      <c r="E13" s="560"/>
    </row>
    <row r="14" spans="1:6" s="101" customFormat="1" ht="15" x14ac:dyDescent="0.25">
      <c r="A14" s="270" t="s">
        <v>96</v>
      </c>
      <c r="B14" s="557">
        <v>2086</v>
      </c>
      <c r="C14" s="559">
        <v>4898705.6960000005</v>
      </c>
      <c r="D14" s="557"/>
      <c r="E14" s="559"/>
    </row>
    <row r="15" spans="1:6" s="118" customFormat="1" ht="15" x14ac:dyDescent="0.25">
      <c r="A15" s="314" t="s">
        <v>98</v>
      </c>
      <c r="B15" s="558">
        <v>161</v>
      </c>
      <c r="C15" s="560">
        <v>839548</v>
      </c>
      <c r="D15" s="558"/>
      <c r="E15" s="560"/>
    </row>
    <row r="16" spans="1:6" s="101" customFormat="1" ht="15" x14ac:dyDescent="0.25">
      <c r="A16" s="270" t="s">
        <v>94</v>
      </c>
      <c r="B16" s="557">
        <v>78757</v>
      </c>
      <c r="C16" s="559">
        <v>15425404783.23</v>
      </c>
      <c r="D16" s="557">
        <v>423</v>
      </c>
      <c r="E16" s="559">
        <v>42269859.469999999</v>
      </c>
    </row>
    <row r="17" spans="1:13" s="118" customFormat="1" ht="15" x14ac:dyDescent="0.25">
      <c r="A17" s="314" t="s">
        <v>99</v>
      </c>
      <c r="B17" s="558">
        <v>39349</v>
      </c>
      <c r="C17" s="560">
        <v>234863642.12000099</v>
      </c>
      <c r="D17" s="558"/>
      <c r="E17" s="560"/>
    </row>
    <row r="18" spans="1:13" s="101" customFormat="1" ht="15" x14ac:dyDescent="0.25">
      <c r="A18" s="270" t="s">
        <v>101</v>
      </c>
      <c r="B18" s="557">
        <v>3305</v>
      </c>
      <c r="C18" s="559">
        <v>1507538706.0899999</v>
      </c>
      <c r="D18" s="557"/>
      <c r="E18" s="559"/>
    </row>
    <row r="19" spans="1:13" s="118" customFormat="1" ht="15" x14ac:dyDescent="0.25">
      <c r="A19" s="314" t="s">
        <v>35</v>
      </c>
      <c r="B19" s="558">
        <v>98</v>
      </c>
      <c r="C19" s="560">
        <v>3330250</v>
      </c>
      <c r="D19" s="558"/>
      <c r="E19" s="560"/>
    </row>
    <row r="20" spans="1:13" s="101" customFormat="1" ht="15" x14ac:dyDescent="0.25">
      <c r="A20" s="270" t="s">
        <v>36</v>
      </c>
      <c r="B20" s="557">
        <v>201</v>
      </c>
      <c r="C20" s="559">
        <v>67628975</v>
      </c>
      <c r="D20" s="557"/>
      <c r="E20" s="559"/>
    </row>
    <row r="21" spans="1:13" s="118" customFormat="1" ht="15" x14ac:dyDescent="0.25">
      <c r="A21" s="314" t="s">
        <v>37</v>
      </c>
      <c r="B21" s="558">
        <v>2476</v>
      </c>
      <c r="C21" s="560">
        <v>754154711</v>
      </c>
      <c r="D21" s="558">
        <v>2</v>
      </c>
      <c r="E21" s="560">
        <v>0</v>
      </c>
    </row>
    <row r="22" spans="1:13" s="118" customFormat="1" ht="15.75" thickBot="1" x14ac:dyDescent="0.3">
      <c r="A22" s="270" t="s">
        <v>105</v>
      </c>
      <c r="B22" s="557">
        <v>53790</v>
      </c>
      <c r="C22" s="559">
        <v>19720935400.370098</v>
      </c>
      <c r="D22" s="557">
        <v>213</v>
      </c>
      <c r="E22" s="559">
        <v>46668368.979999997</v>
      </c>
    </row>
    <row r="23" spans="1:13" s="101" customFormat="1" ht="15.75" thickBot="1" x14ac:dyDescent="0.3">
      <c r="A23" s="339" t="s">
        <v>1</v>
      </c>
      <c r="B23" s="562">
        <f>SUM(B4:B22)</f>
        <v>415146</v>
      </c>
      <c r="C23" s="563">
        <f>SUM(C4:C22)</f>
        <v>90681717627.845215</v>
      </c>
      <c r="D23" s="562">
        <f ca="1">SUM(D4:D23)</f>
        <v>77579</v>
      </c>
      <c r="E23" s="563">
        <f ca="1">SUM(E4:E23)</f>
        <v>1416538518.1900001</v>
      </c>
    </row>
    <row r="24" spans="1:13" s="101" customFormat="1" ht="15" x14ac:dyDescent="0.25"/>
    <row r="25" spans="1:13" s="101" customFormat="1" ht="15" x14ac:dyDescent="0.25">
      <c r="A25" s="111" t="s">
        <v>160</v>
      </c>
      <c r="F25" s="112"/>
      <c r="G25" s="114"/>
      <c r="H25" s="114"/>
      <c r="I25" s="229"/>
      <c r="J25" s="230"/>
      <c r="K25" s="231"/>
    </row>
    <row r="26" spans="1:13" s="118" customFormat="1" ht="15" x14ac:dyDescent="0.25">
      <c r="A26" s="131" t="s">
        <v>333</v>
      </c>
      <c r="B26" s="128"/>
      <c r="C26" s="129"/>
      <c r="D26" s="130"/>
      <c r="E26" s="128"/>
      <c r="F26" s="129"/>
      <c r="G26" s="144"/>
      <c r="H26" s="111"/>
      <c r="I26" s="111"/>
      <c r="J26" s="111"/>
      <c r="K26" s="111"/>
      <c r="L26" s="111"/>
      <c r="M26" s="111"/>
    </row>
    <row r="27" spans="1:13" s="118" customFormat="1" ht="15" x14ac:dyDescent="0.25">
      <c r="A27" s="432" t="s">
        <v>299</v>
      </c>
      <c r="B27" s="128"/>
      <c r="C27" s="129"/>
      <c r="D27" s="130"/>
      <c r="E27" s="128"/>
      <c r="F27" s="129"/>
      <c r="G27" s="144"/>
      <c r="H27" s="111"/>
      <c r="I27" s="111"/>
      <c r="J27" s="111"/>
      <c r="K27" s="111"/>
      <c r="L27" s="111"/>
      <c r="M27" s="111"/>
    </row>
    <row r="28" spans="1:13" s="101" customFormat="1" ht="15" x14ac:dyDescent="0.25">
      <c r="A28" s="681" t="s">
        <v>166</v>
      </c>
      <c r="B28" s="681"/>
      <c r="C28" s="681"/>
      <c r="D28" s="681"/>
      <c r="E28" s="681"/>
      <c r="F28" s="681"/>
    </row>
    <row r="29" spans="1:13" ht="79.5" customHeight="1" x14ac:dyDescent="0.25">
      <c r="A29" s="698" t="s">
        <v>369</v>
      </c>
      <c r="B29" s="698"/>
      <c r="C29" s="698"/>
      <c r="D29" s="698"/>
      <c r="E29" s="698"/>
    </row>
  </sheetData>
  <mergeCells count="2">
    <mergeCell ref="A28:F28"/>
    <mergeCell ref="A29:E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zoomScaleNormal="100" workbookViewId="0">
      <selection activeCell="E21" sqref="E21"/>
    </sheetView>
  </sheetViews>
  <sheetFormatPr defaultColWidth="8" defaultRowHeight="12.75" x14ac:dyDescent="0.2"/>
  <cols>
    <col min="1" max="1" width="13.25" style="29" customWidth="1"/>
    <col min="2" max="2" width="80" style="29" bestFit="1" customWidth="1"/>
    <col min="3" max="16384" width="8" style="29"/>
  </cols>
  <sheetData>
    <row r="2" spans="1:6" s="88" customFormat="1" ht="18.75" x14ac:dyDescent="0.3">
      <c r="A2" s="677" t="s">
        <v>181</v>
      </c>
      <c r="B2" s="677"/>
    </row>
    <row r="3" spans="1:6" s="88" customFormat="1" ht="15.75" x14ac:dyDescent="0.25">
      <c r="A3" s="678" t="s">
        <v>209</v>
      </c>
      <c r="B3" s="678"/>
    </row>
    <row r="4" spans="1:6" s="88" customFormat="1" ht="15.75" x14ac:dyDescent="0.25">
      <c r="A4" s="89"/>
    </row>
    <row r="5" spans="1:6" s="88" customFormat="1" ht="15.75" x14ac:dyDescent="0.25">
      <c r="A5" s="89"/>
    </row>
    <row r="6" spans="1:6" s="88" customFormat="1" ht="15.75" x14ac:dyDescent="0.25">
      <c r="A6" s="678" t="s">
        <v>86</v>
      </c>
      <c r="B6" s="678"/>
    </row>
    <row r="7" spans="1:6" s="88" customFormat="1" ht="15.75" x14ac:dyDescent="0.25">
      <c r="A7" s="89"/>
    </row>
    <row r="8" spans="1:6" s="92" customFormat="1" ht="15.75" x14ac:dyDescent="0.25">
      <c r="A8" s="90" t="s">
        <v>107</v>
      </c>
      <c r="B8" s="90" t="s">
        <v>182</v>
      </c>
      <c r="C8" s="90"/>
      <c r="D8" s="90"/>
      <c r="E8" s="91"/>
      <c r="F8" s="91"/>
    </row>
    <row r="9" spans="1:6" s="92" customFormat="1" ht="15.75" x14ac:dyDescent="0.25">
      <c r="A9" s="90" t="s">
        <v>108</v>
      </c>
      <c r="B9" s="90" t="s">
        <v>183</v>
      </c>
      <c r="C9" s="90"/>
      <c r="D9" s="90"/>
      <c r="E9" s="93"/>
      <c r="F9" s="93"/>
    </row>
    <row r="10" spans="1:6" s="92" customFormat="1" ht="15.75" x14ac:dyDescent="0.25">
      <c r="A10" s="90" t="s">
        <v>109</v>
      </c>
      <c r="B10" s="90" t="s">
        <v>207</v>
      </c>
      <c r="C10" s="90"/>
      <c r="D10" s="90"/>
      <c r="E10" s="93"/>
      <c r="F10" s="93"/>
    </row>
    <row r="11" spans="1:6" s="92" customFormat="1" ht="15.75" x14ac:dyDescent="0.25">
      <c r="A11" s="90" t="s">
        <v>110</v>
      </c>
      <c r="B11" s="90" t="s">
        <v>184</v>
      </c>
      <c r="C11" s="90"/>
      <c r="D11" s="90"/>
      <c r="E11" s="93"/>
      <c r="F11" s="93"/>
    </row>
    <row r="12" spans="1:6" s="92" customFormat="1" ht="15.75" x14ac:dyDescent="0.25">
      <c r="A12" s="90" t="s">
        <v>111</v>
      </c>
      <c r="B12" s="90" t="s">
        <v>274</v>
      </c>
      <c r="C12" s="90"/>
      <c r="D12" s="90"/>
      <c r="E12" s="93"/>
      <c r="F12" s="93"/>
    </row>
    <row r="13" spans="1:6" s="92" customFormat="1" ht="15.75" x14ac:dyDescent="0.25">
      <c r="A13" s="90" t="s">
        <v>112</v>
      </c>
      <c r="B13" s="90" t="s">
        <v>275</v>
      </c>
      <c r="C13" s="90"/>
      <c r="D13" s="90"/>
      <c r="E13" s="93"/>
      <c r="F13" s="93"/>
    </row>
    <row r="14" spans="1:6" s="88" customFormat="1" ht="15.75" x14ac:dyDescent="0.25">
      <c r="A14" s="94" t="s">
        <v>113</v>
      </c>
      <c r="B14" s="94" t="s">
        <v>185</v>
      </c>
      <c r="C14" s="94"/>
      <c r="D14" s="94"/>
      <c r="E14" s="95"/>
      <c r="F14" s="95"/>
    </row>
    <row r="15" spans="1:6" s="88" customFormat="1" ht="15.75" x14ac:dyDescent="0.25">
      <c r="A15" s="94" t="s">
        <v>114</v>
      </c>
      <c r="B15" s="94" t="s">
        <v>186</v>
      </c>
      <c r="C15" s="94"/>
      <c r="D15" s="94"/>
    </row>
    <row r="16" spans="1:6" s="88" customFormat="1" ht="15.75" x14ac:dyDescent="0.25">
      <c r="A16" s="94" t="s">
        <v>115</v>
      </c>
      <c r="B16" s="94" t="s">
        <v>337</v>
      </c>
      <c r="C16" s="94"/>
      <c r="D16" s="94"/>
    </row>
    <row r="17" spans="1:4" s="88" customFormat="1" ht="15.75" x14ac:dyDescent="0.25">
      <c r="A17" s="94" t="s">
        <v>116</v>
      </c>
      <c r="B17" s="286" t="s">
        <v>187</v>
      </c>
      <c r="C17" s="94"/>
      <c r="D17" s="94"/>
    </row>
    <row r="18" spans="1:4" s="88" customFormat="1" ht="15.75" x14ac:dyDescent="0.25">
      <c r="A18" s="94" t="s">
        <v>117</v>
      </c>
      <c r="B18" s="94" t="s">
        <v>188</v>
      </c>
      <c r="C18" s="94"/>
      <c r="D18" s="94"/>
    </row>
    <row r="19" spans="1:4" s="88" customFormat="1" ht="15.75" x14ac:dyDescent="0.25">
      <c r="A19" s="94" t="s">
        <v>118</v>
      </c>
      <c r="B19" s="94" t="s">
        <v>189</v>
      </c>
      <c r="C19" s="94"/>
      <c r="D19" s="94"/>
    </row>
    <row r="20" spans="1:4" s="88" customFormat="1" ht="15.75" x14ac:dyDescent="0.25">
      <c r="A20" s="96" t="s">
        <v>119</v>
      </c>
      <c r="B20" s="96" t="s">
        <v>353</v>
      </c>
      <c r="C20" s="96"/>
      <c r="D20" s="94"/>
    </row>
    <row r="21" spans="1:4" s="88" customFormat="1" ht="15.75" x14ac:dyDescent="0.25">
      <c r="A21" s="94" t="s">
        <v>120</v>
      </c>
      <c r="B21" s="94" t="s">
        <v>190</v>
      </c>
      <c r="C21" s="94"/>
      <c r="D21" s="94"/>
    </row>
    <row r="22" spans="1:4" s="88" customFormat="1" ht="15.75" x14ac:dyDescent="0.25">
      <c r="A22" s="94" t="s">
        <v>121</v>
      </c>
      <c r="B22" s="94" t="s">
        <v>349</v>
      </c>
      <c r="C22" s="94"/>
      <c r="D22" s="94"/>
    </row>
    <row r="23" spans="1:4" s="88" customFormat="1" ht="15.75" x14ac:dyDescent="0.25">
      <c r="A23" s="94" t="s">
        <v>122</v>
      </c>
      <c r="B23" s="94" t="s">
        <v>350</v>
      </c>
      <c r="C23" s="94"/>
      <c r="D23" s="94"/>
    </row>
    <row r="24" spans="1:4" s="88" customFormat="1" ht="15.75" x14ac:dyDescent="0.25">
      <c r="A24" s="94" t="s">
        <v>123</v>
      </c>
      <c r="B24" s="94" t="s">
        <v>267</v>
      </c>
      <c r="C24" s="94"/>
      <c r="D24" s="94"/>
    </row>
    <row r="25" spans="1:4" s="88" customFormat="1" ht="15.75" x14ac:dyDescent="0.25">
      <c r="A25" s="94" t="s">
        <v>124</v>
      </c>
      <c r="B25" s="94" t="s">
        <v>214</v>
      </c>
      <c r="C25" s="94"/>
      <c r="D25" s="94"/>
    </row>
    <row r="26" spans="1:4" s="88" customFormat="1" ht="15.75" x14ac:dyDescent="0.25">
      <c r="A26" s="96" t="s">
        <v>125</v>
      </c>
      <c r="B26" s="94" t="s">
        <v>191</v>
      </c>
      <c r="C26" s="94"/>
      <c r="D26" s="94"/>
    </row>
    <row r="27" spans="1:4" s="88" customFormat="1" ht="15.75" x14ac:dyDescent="0.25">
      <c r="A27" s="94" t="s">
        <v>126</v>
      </c>
      <c r="B27" s="96" t="s">
        <v>278</v>
      </c>
      <c r="C27" s="94"/>
      <c r="D27" s="94"/>
    </row>
    <row r="28" spans="1:4" s="88" customFormat="1" ht="15.75" x14ac:dyDescent="0.25">
      <c r="A28" s="96" t="s">
        <v>156</v>
      </c>
      <c r="B28" s="94" t="s">
        <v>192</v>
      </c>
      <c r="C28" s="94"/>
      <c r="D28" s="94"/>
    </row>
    <row r="29" spans="1:4" s="88" customFormat="1" ht="15.75" x14ac:dyDescent="0.25">
      <c r="A29" s="94" t="s">
        <v>157</v>
      </c>
      <c r="B29" s="96" t="s">
        <v>193</v>
      </c>
      <c r="C29" s="96"/>
      <c r="D29" s="96"/>
    </row>
    <row r="30" spans="1:4" s="88" customFormat="1" ht="15.75" x14ac:dyDescent="0.25">
      <c r="A30" s="94" t="s">
        <v>174</v>
      </c>
      <c r="B30" s="94" t="s">
        <v>194</v>
      </c>
      <c r="C30" s="94"/>
      <c r="D30" s="94"/>
    </row>
    <row r="31" spans="1:4" s="88" customFormat="1" ht="15.75" x14ac:dyDescent="0.25">
      <c r="A31" s="94" t="s">
        <v>175</v>
      </c>
      <c r="B31" s="94" t="s">
        <v>357</v>
      </c>
    </row>
    <row r="32" spans="1:4" s="88" customFormat="1" ht="15.75" x14ac:dyDescent="0.25">
      <c r="A32" s="94" t="s">
        <v>213</v>
      </c>
      <c r="B32" s="94" t="s">
        <v>358</v>
      </c>
    </row>
    <row r="33" spans="1:2" s="88" customFormat="1" x14ac:dyDescent="0.2"/>
    <row r="34" spans="1:2" s="88" customFormat="1" x14ac:dyDescent="0.2"/>
    <row r="35" spans="1:2" s="88" customFormat="1" ht="25.5" x14ac:dyDescent="0.2">
      <c r="B35" s="242" t="s">
        <v>340</v>
      </c>
    </row>
    <row r="36" spans="1:2" s="88" customFormat="1" x14ac:dyDescent="0.2">
      <c r="B36" s="88" t="s">
        <v>336</v>
      </c>
    </row>
    <row r="37" spans="1:2" x14ac:dyDescent="0.2">
      <c r="B37" s="88" t="s">
        <v>365</v>
      </c>
    </row>
    <row r="48" spans="1:2" x14ac:dyDescent="0.2">
      <c r="A48" s="28"/>
    </row>
  </sheetData>
  <mergeCells count="3">
    <mergeCell ref="A2:B2"/>
    <mergeCell ref="A3:B3"/>
    <mergeCell ref="A6:B6"/>
  </mergeCells>
  <pageMargins left="0.7" right="0.7" top="0.75" bottom="0.75" header="0.3" footer="0.3"/>
  <pageSetup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opLeftCell="A4" zoomScaleNormal="100" workbookViewId="0">
      <selection activeCell="O6" sqref="O6"/>
    </sheetView>
  </sheetViews>
  <sheetFormatPr defaultColWidth="9" defaultRowHeight="12.75" x14ac:dyDescent="0.2"/>
  <cols>
    <col min="1" max="1" width="9" style="5"/>
    <col min="2" max="2" width="23.875" style="5" customWidth="1"/>
    <col min="3" max="3" width="15.75" style="5" customWidth="1"/>
    <col min="4" max="4" width="15" style="5" customWidth="1"/>
    <col min="5" max="5" width="16.375" style="5" customWidth="1"/>
    <col min="6" max="6" width="14.625" style="5" bestFit="1" customWidth="1"/>
    <col min="7" max="7" width="14.375" style="5" customWidth="1"/>
    <col min="8" max="8" width="13.5" style="5" customWidth="1"/>
    <col min="9" max="9" width="13.625" style="5" customWidth="1"/>
    <col min="10" max="10" width="15.875" style="5" bestFit="1" customWidth="1"/>
    <col min="11" max="11" width="14.5" style="5" bestFit="1" customWidth="1"/>
    <col min="12" max="12" width="14.125" style="5" bestFit="1" customWidth="1"/>
    <col min="13" max="13" width="14.125" style="5" customWidth="1"/>
    <col min="14" max="14" width="17.375" style="5" customWidth="1"/>
    <col min="15" max="15" width="12.5" style="5" bestFit="1" customWidth="1"/>
    <col min="16" max="16" width="12" style="5" bestFit="1" customWidth="1"/>
    <col min="17" max="16384" width="9" style="5"/>
  </cols>
  <sheetData>
    <row r="1" spans="1:16" s="201" customFormat="1" ht="18.75" x14ac:dyDescent="0.3">
      <c r="A1" s="86" t="s">
        <v>208</v>
      </c>
      <c r="C1" s="234"/>
      <c r="D1" s="234"/>
      <c r="E1" s="234"/>
      <c r="F1" s="234"/>
      <c r="G1" s="235"/>
      <c r="H1" s="235"/>
      <c r="I1" s="235"/>
      <c r="J1" s="235"/>
    </row>
    <row r="2" spans="1:16" s="1" customFormat="1" ht="18" customHeight="1" thickBot="1" x14ac:dyDescent="0.25">
      <c r="B2" s="292"/>
      <c r="C2" s="622"/>
      <c r="D2" s="622"/>
      <c r="E2" s="625"/>
      <c r="F2" s="292"/>
      <c r="G2" s="623"/>
      <c r="H2" s="623"/>
      <c r="I2" s="623"/>
      <c r="J2" s="624"/>
    </row>
    <row r="3" spans="1:16" s="118" customFormat="1" ht="14.25" customHeight="1" thickBot="1" x14ac:dyDescent="0.3">
      <c r="B3" s="463"/>
      <c r="C3" s="686" t="s">
        <v>55</v>
      </c>
      <c r="D3" s="687"/>
      <c r="E3" s="687"/>
      <c r="F3" s="688"/>
      <c r="G3" s="689" t="s">
        <v>127</v>
      </c>
      <c r="H3" s="690"/>
      <c r="I3" s="690"/>
      <c r="J3" s="691"/>
      <c r="K3" s="689" t="s">
        <v>199</v>
      </c>
      <c r="L3" s="690"/>
      <c r="M3" s="690"/>
      <c r="N3" s="691"/>
    </row>
    <row r="4" spans="1:16" s="119" customFormat="1" ht="30.75" thickBot="1" x14ac:dyDescent="0.3">
      <c r="B4" s="464"/>
      <c r="C4" s="465" t="s">
        <v>287</v>
      </c>
      <c r="D4" s="466" t="s">
        <v>0</v>
      </c>
      <c r="E4" s="614" t="s">
        <v>291</v>
      </c>
      <c r="F4" s="467" t="s">
        <v>1</v>
      </c>
      <c r="G4" s="468" t="s">
        <v>287</v>
      </c>
      <c r="H4" s="438" t="s">
        <v>0</v>
      </c>
      <c r="I4" s="614" t="s">
        <v>291</v>
      </c>
      <c r="J4" s="439" t="s">
        <v>1</v>
      </c>
      <c r="K4" s="437" t="s">
        <v>287</v>
      </c>
      <c r="L4" s="438" t="s">
        <v>0</v>
      </c>
      <c r="M4" s="614" t="s">
        <v>291</v>
      </c>
      <c r="N4" s="436" t="s">
        <v>1</v>
      </c>
    </row>
    <row r="5" spans="1:16" s="101" customFormat="1" ht="15" x14ac:dyDescent="0.25">
      <c r="A5" s="683" t="s">
        <v>2</v>
      </c>
      <c r="B5" s="120" t="s">
        <v>3</v>
      </c>
      <c r="C5" s="56">
        <v>238755</v>
      </c>
      <c r="D5" s="57">
        <v>21108</v>
      </c>
      <c r="E5" s="57">
        <v>15328</v>
      </c>
      <c r="F5" s="58">
        <v>275191</v>
      </c>
      <c r="G5" s="56">
        <v>238003</v>
      </c>
      <c r="H5" s="57">
        <v>19644</v>
      </c>
      <c r="I5" s="57">
        <v>15478</v>
      </c>
      <c r="J5" s="58">
        <v>273125</v>
      </c>
      <c r="K5" s="56">
        <v>232419</v>
      </c>
      <c r="L5" s="57">
        <v>19404</v>
      </c>
      <c r="M5" s="57">
        <v>15304</v>
      </c>
      <c r="N5" s="469">
        <v>267127</v>
      </c>
    </row>
    <row r="6" spans="1:16" s="101" customFormat="1" ht="15" x14ac:dyDescent="0.25">
      <c r="A6" s="684"/>
      <c r="B6" s="122" t="s">
        <v>4</v>
      </c>
      <c r="C6" s="47">
        <v>2386330151.2589898</v>
      </c>
      <c r="D6" s="53">
        <v>294088471.463</v>
      </c>
      <c r="E6" s="53">
        <v>119475271.785</v>
      </c>
      <c r="F6" s="48">
        <v>2799893894.507</v>
      </c>
      <c r="G6" s="47">
        <v>2399167605.6960001</v>
      </c>
      <c r="H6" s="53">
        <v>283125363.71600002</v>
      </c>
      <c r="I6" s="53">
        <v>121822999.20299999</v>
      </c>
      <c r="J6" s="48">
        <v>2804115968.6149902</v>
      </c>
      <c r="K6" s="47">
        <v>2368129721.0549998</v>
      </c>
      <c r="L6" s="53">
        <v>280103254.48000002</v>
      </c>
      <c r="M6" s="53">
        <v>122135363.193</v>
      </c>
      <c r="N6" s="48">
        <v>2770368338.7280002</v>
      </c>
      <c r="O6" s="114"/>
    </row>
    <row r="7" spans="1:16" s="101" customFormat="1" ht="18.75" customHeight="1" thickBot="1" x14ac:dyDescent="0.3">
      <c r="A7" s="685"/>
      <c r="B7" s="123" t="s">
        <v>5</v>
      </c>
      <c r="C7" s="49">
        <v>14084133130.8339</v>
      </c>
      <c r="D7" s="54">
        <v>7070550380.0900002</v>
      </c>
      <c r="E7" s="54">
        <v>363996082.61000001</v>
      </c>
      <c r="F7" s="50">
        <v>21518679593.533901</v>
      </c>
      <c r="G7" s="49">
        <v>11254317827.928499</v>
      </c>
      <c r="H7" s="54">
        <v>7103442154.8020096</v>
      </c>
      <c r="I7" s="54">
        <v>390323907.05300099</v>
      </c>
      <c r="J7" s="50">
        <v>18748083889.783699</v>
      </c>
      <c r="K7" s="49">
        <v>11507899222.7941</v>
      </c>
      <c r="L7" s="54">
        <v>7284160244.0430002</v>
      </c>
      <c r="M7" s="54">
        <v>514369635.01599997</v>
      </c>
      <c r="N7" s="50">
        <v>19306429101.853001</v>
      </c>
      <c r="O7" s="329"/>
    </row>
    <row r="8" spans="1:16" s="101" customFormat="1" ht="15" x14ac:dyDescent="0.25">
      <c r="A8" s="679" t="s">
        <v>6</v>
      </c>
      <c r="B8" s="124" t="s">
        <v>3</v>
      </c>
      <c r="C8" s="51">
        <v>407394</v>
      </c>
      <c r="D8" s="55">
        <v>3764</v>
      </c>
      <c r="E8" s="55">
        <v>70240</v>
      </c>
      <c r="F8" s="52">
        <v>481398</v>
      </c>
      <c r="G8" s="51">
        <v>417421</v>
      </c>
      <c r="H8" s="55">
        <v>3759</v>
      </c>
      <c r="I8" s="55">
        <v>74842</v>
      </c>
      <c r="J8" s="52">
        <v>496022</v>
      </c>
      <c r="K8" s="51">
        <v>415146</v>
      </c>
      <c r="L8" s="55">
        <v>3449</v>
      </c>
      <c r="M8" s="55">
        <v>77579</v>
      </c>
      <c r="N8" s="52">
        <v>496174</v>
      </c>
      <c r="O8" s="329"/>
      <c r="P8" s="132"/>
    </row>
    <row r="9" spans="1:16" s="101" customFormat="1" ht="15.75" thickBot="1" x14ac:dyDescent="0.3">
      <c r="A9" s="680"/>
      <c r="B9" s="125" t="s">
        <v>5</v>
      </c>
      <c r="C9" s="49">
        <v>7504750649.9836597</v>
      </c>
      <c r="D9" s="54">
        <v>64971528.273999996</v>
      </c>
      <c r="E9" s="54">
        <v>279648917.43600798</v>
      </c>
      <c r="F9" s="50">
        <v>7849371095.6935101</v>
      </c>
      <c r="G9" s="54">
        <v>8674012095.8654594</v>
      </c>
      <c r="H9" s="54">
        <v>58052588.292999998</v>
      </c>
      <c r="I9" s="54">
        <v>113901184.93499701</v>
      </c>
      <c r="J9" s="50">
        <v>8845965869.0934696</v>
      </c>
      <c r="K9" s="54">
        <v>6230950083.4299698</v>
      </c>
      <c r="L9" s="54">
        <v>59135376.950999998</v>
      </c>
      <c r="M9" s="54">
        <v>95998804.209999293</v>
      </c>
      <c r="N9" s="50">
        <v>6386084264.5909901</v>
      </c>
      <c r="P9" s="132"/>
    </row>
    <row r="10" spans="1:16" s="101" customFormat="1" ht="15" x14ac:dyDescent="0.25">
      <c r="A10" s="679" t="s">
        <v>7</v>
      </c>
      <c r="B10" s="124" t="s">
        <v>8</v>
      </c>
      <c r="C10" s="51">
        <v>18547073.794999901</v>
      </c>
      <c r="D10" s="55">
        <v>954947.40199999895</v>
      </c>
      <c r="E10" s="55">
        <v>20282249.999000002</v>
      </c>
      <c r="F10" s="55">
        <v>39784271.196000896</v>
      </c>
      <c r="G10" s="51">
        <v>24233012.3499991</v>
      </c>
      <c r="H10" s="55">
        <v>1692242.9580000001</v>
      </c>
      <c r="I10" s="55">
        <v>23676563.914999899</v>
      </c>
      <c r="J10" s="52">
        <v>49601819.223003</v>
      </c>
      <c r="K10" s="51">
        <v>19602337.255999502</v>
      </c>
      <c r="L10" s="55">
        <v>1328019.7350000001</v>
      </c>
      <c r="M10" s="55">
        <v>21413159.300999898</v>
      </c>
      <c r="N10" s="52">
        <v>42343516.2919994</v>
      </c>
    </row>
    <row r="11" spans="1:16" s="101" customFormat="1" ht="15.75" thickBot="1" x14ac:dyDescent="0.3">
      <c r="A11" s="680"/>
      <c r="B11" s="125" t="s">
        <v>5</v>
      </c>
      <c r="C11" s="49">
        <v>140555401.417</v>
      </c>
      <c r="D11" s="54">
        <v>48561173.920000002</v>
      </c>
      <c r="E11" s="54">
        <v>195332.19399999999</v>
      </c>
      <c r="F11" s="54">
        <v>189311907.53099999</v>
      </c>
      <c r="G11" s="49">
        <v>122704226.366</v>
      </c>
      <c r="H11" s="54">
        <v>49568489.478</v>
      </c>
      <c r="I11" s="54">
        <v>186065.73</v>
      </c>
      <c r="J11" s="50">
        <v>172458781.574</v>
      </c>
      <c r="K11" s="49">
        <v>124878776.20200001</v>
      </c>
      <c r="L11" s="54">
        <v>50728232.854000002</v>
      </c>
      <c r="M11" s="54">
        <v>180545.74</v>
      </c>
      <c r="N11" s="50">
        <v>175787554.796</v>
      </c>
      <c r="O11" s="329"/>
      <c r="P11" s="132"/>
    </row>
    <row r="12" spans="1:16" s="101" customFormat="1" ht="30.75" thickBot="1" x14ac:dyDescent="0.3">
      <c r="A12" s="126" t="s">
        <v>106</v>
      </c>
      <c r="B12" s="127" t="s">
        <v>9</v>
      </c>
      <c r="C12" s="60">
        <v>21729439182.2313</v>
      </c>
      <c r="D12" s="61">
        <v>7184083082.2840004</v>
      </c>
      <c r="E12" s="61">
        <v>643840332.24000704</v>
      </c>
      <c r="F12" s="62">
        <v>29557362596.755501</v>
      </c>
      <c r="G12" s="60">
        <v>20051034150.154701</v>
      </c>
      <c r="H12" s="61">
        <v>7211063232.573</v>
      </c>
      <c r="I12" s="61">
        <v>504411157.71801001</v>
      </c>
      <c r="J12" s="62">
        <v>27766508540.444901</v>
      </c>
      <c r="K12" s="60">
        <v>17863728082.4268</v>
      </c>
      <c r="L12" s="61">
        <v>7394023853.8479996</v>
      </c>
      <c r="M12" s="61">
        <v>610548984.96599996</v>
      </c>
      <c r="N12" s="62">
        <v>25868300921.240799</v>
      </c>
      <c r="P12" s="132"/>
    </row>
    <row r="13" spans="1:16" s="1" customFormat="1" ht="14.25" x14ac:dyDescent="0.2"/>
    <row r="14" spans="1:16" s="150" customFormat="1" ht="15" x14ac:dyDescent="0.25">
      <c r="A14" s="151" t="s">
        <v>270</v>
      </c>
      <c r="B14" s="236"/>
      <c r="C14" s="236"/>
      <c r="D14" s="236"/>
      <c r="E14" s="236"/>
      <c r="F14" s="236"/>
      <c r="G14" s="236"/>
      <c r="L14" s="241"/>
    </row>
    <row r="15" spans="1:16" s="150" customFormat="1" ht="15" x14ac:dyDescent="0.25">
      <c r="A15" s="151" t="s">
        <v>210</v>
      </c>
      <c r="B15" s="236"/>
      <c r="C15" s="236"/>
      <c r="D15" s="236"/>
      <c r="E15" s="236"/>
      <c r="F15" s="236"/>
      <c r="G15" s="236"/>
      <c r="L15" s="250"/>
    </row>
    <row r="16" spans="1:16" s="150" customFormat="1" ht="15" x14ac:dyDescent="0.25">
      <c r="A16" s="239" t="s">
        <v>293</v>
      </c>
      <c r="B16" s="236"/>
      <c r="C16" s="236"/>
      <c r="D16" s="236"/>
      <c r="E16" s="236"/>
      <c r="F16" s="236"/>
      <c r="G16" s="236"/>
    </row>
    <row r="17" spans="1:12" s="150" customFormat="1" ht="16.5" customHeight="1" x14ac:dyDescent="0.25">
      <c r="A17" s="681" t="s">
        <v>292</v>
      </c>
      <c r="B17" s="681"/>
      <c r="C17" s="681"/>
      <c r="D17" s="681"/>
      <c r="E17" s="681"/>
      <c r="F17" s="681"/>
      <c r="G17" s="681"/>
      <c r="H17" s="682"/>
      <c r="I17" s="682"/>
      <c r="J17" s="682"/>
      <c r="K17" s="682"/>
      <c r="L17" s="682"/>
    </row>
    <row r="18" spans="1:12" s="150" customFormat="1" ht="15" x14ac:dyDescent="0.25">
      <c r="A18" s="150" t="s">
        <v>159</v>
      </c>
    </row>
    <row r="19" spans="1:12" s="101" customFormat="1" ht="15" x14ac:dyDescent="0.25">
      <c r="K19" s="132"/>
      <c r="L19" s="132"/>
    </row>
    <row r="20" spans="1:12" s="101" customFormat="1" ht="15" x14ac:dyDescent="0.25">
      <c r="K20" s="132"/>
      <c r="L20" s="132"/>
    </row>
    <row r="21" spans="1:12" s="101" customFormat="1" ht="15" x14ac:dyDescent="0.25">
      <c r="K21" s="133"/>
      <c r="L21" s="133"/>
    </row>
    <row r="22" spans="1:12" s="101" customFormat="1" ht="15" x14ac:dyDescent="0.25">
      <c r="K22" s="132"/>
      <c r="L22" s="132"/>
    </row>
    <row r="23" spans="1:12" s="101" customFormat="1" ht="15" x14ac:dyDescent="0.25"/>
    <row r="24" spans="1:12" s="101" customFormat="1" ht="15" x14ac:dyDescent="0.25"/>
    <row r="25" spans="1:12" s="101" customFormat="1" ht="15" x14ac:dyDescent="0.25"/>
    <row r="26" spans="1:12" s="101" customFormat="1" ht="15" x14ac:dyDescent="0.25"/>
    <row r="27" spans="1:12" s="101" customFormat="1" ht="15" x14ac:dyDescent="0.25"/>
    <row r="28" spans="1:12" s="1" customFormat="1" ht="14.25" x14ac:dyDescent="0.2"/>
    <row r="29" spans="1:12" s="1" customFormat="1" ht="14.25" x14ac:dyDescent="0.2"/>
    <row r="30" spans="1:12" s="1" customFormat="1" ht="14.25" x14ac:dyDescent="0.2"/>
    <row r="31" spans="1:12" s="1" customFormat="1" ht="14.25" x14ac:dyDescent="0.2"/>
  </sheetData>
  <mergeCells count="7">
    <mergeCell ref="A10:A11"/>
    <mergeCell ref="A17:L17"/>
    <mergeCell ref="A5:A7"/>
    <mergeCell ref="A8:A9"/>
    <mergeCell ref="C3:F3"/>
    <mergeCell ref="G3:J3"/>
    <mergeCell ref="K3:N3"/>
  </mergeCells>
  <pageMargins left="0.7" right="0.7" top="0.75" bottom="0.75" header="0.3" footer="0.3"/>
  <pageSetup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workbookViewId="0">
      <selection activeCell="A2" sqref="A2"/>
    </sheetView>
  </sheetViews>
  <sheetFormatPr defaultColWidth="9" defaultRowHeight="12.75" x14ac:dyDescent="0.2"/>
  <cols>
    <col min="1" max="1" width="10.875" style="5" customWidth="1"/>
    <col min="2" max="2" width="19.125" style="5" customWidth="1"/>
    <col min="3" max="3" width="20.5" style="5" customWidth="1"/>
    <col min="4" max="4" width="16.5" style="5" customWidth="1"/>
    <col min="5" max="5" width="21.125" style="30" customWidth="1"/>
    <col min="6" max="6" width="17.75" style="30" customWidth="1"/>
    <col min="7" max="7" width="17.125" style="30" customWidth="1"/>
    <col min="8" max="8" width="14.25" style="5" bestFit="1" customWidth="1"/>
    <col min="9" max="9" width="15.75" style="10" bestFit="1" customWidth="1"/>
    <col min="10" max="10" width="13.75" style="5" customWidth="1"/>
    <col min="11" max="16384" width="9" style="5"/>
  </cols>
  <sheetData>
    <row r="1" spans="1:12" s="83" customFormat="1" ht="18.75" x14ac:dyDescent="0.3">
      <c r="A1" s="97" t="s">
        <v>212</v>
      </c>
      <c r="D1" s="87"/>
      <c r="E1" s="98"/>
      <c r="F1" s="98"/>
      <c r="G1" s="98"/>
      <c r="I1" s="85"/>
    </row>
    <row r="2" spans="1:12" s="9" customFormat="1" ht="15" customHeight="1" thickBot="1" x14ac:dyDescent="0.25">
      <c r="A2" s="19"/>
      <c r="B2" s="19"/>
      <c r="C2" s="19"/>
      <c r="E2" s="19"/>
      <c r="F2" s="19"/>
      <c r="I2" s="10"/>
    </row>
    <row r="3" spans="1:12" s="135" customFormat="1" ht="45.75" customHeight="1" thickBot="1" x14ac:dyDescent="0.3">
      <c r="A3" s="349" t="s">
        <v>10</v>
      </c>
      <c r="B3" s="106" t="s">
        <v>294</v>
      </c>
      <c r="C3" s="134" t="s">
        <v>295</v>
      </c>
      <c r="D3" s="475" t="s">
        <v>296</v>
      </c>
      <c r="E3" s="423" t="s">
        <v>307</v>
      </c>
      <c r="F3" s="109" t="s">
        <v>32</v>
      </c>
      <c r="G3" s="110" t="s">
        <v>366</v>
      </c>
      <c r="H3" s="440" t="s">
        <v>321</v>
      </c>
      <c r="I3" s="440" t="s">
        <v>298</v>
      </c>
      <c r="J3" s="441" t="s">
        <v>367</v>
      </c>
      <c r="K3" s="131"/>
      <c r="L3" s="131"/>
    </row>
    <row r="4" spans="1:12" s="131" customFormat="1" ht="15" x14ac:dyDescent="0.25">
      <c r="A4" s="367" t="s">
        <v>55</v>
      </c>
      <c r="B4" s="140">
        <v>14084133130.8339</v>
      </c>
      <c r="C4" s="136">
        <v>2386330151.2589898</v>
      </c>
      <c r="D4" s="476">
        <v>5.90200527089819</v>
      </c>
      <c r="E4" s="137">
        <v>7070550380.0900002</v>
      </c>
      <c r="F4" s="138">
        <v>294088471.463</v>
      </c>
      <c r="G4" s="139">
        <v>24.042256212615801</v>
      </c>
      <c r="H4" s="470">
        <v>363996082.609999</v>
      </c>
      <c r="I4" s="471">
        <v>119475271.785</v>
      </c>
      <c r="J4" s="472">
        <v>3.04662276278412</v>
      </c>
    </row>
    <row r="5" spans="1:12" s="131" customFormat="1" ht="15" x14ac:dyDescent="0.25">
      <c r="A5" s="368" t="s">
        <v>127</v>
      </c>
      <c r="B5" s="140">
        <v>11254317827.9286</v>
      </c>
      <c r="C5" s="136">
        <v>2399167605.6960001</v>
      </c>
      <c r="D5" s="476">
        <v>4.6909260533566197</v>
      </c>
      <c r="E5" s="137">
        <v>7103442154.8020096</v>
      </c>
      <c r="F5" s="138">
        <v>283125363.71600002</v>
      </c>
      <c r="G5" s="139">
        <v>25.089388183276299</v>
      </c>
      <c r="H5" s="442">
        <v>390323907.05300099</v>
      </c>
      <c r="I5" s="443">
        <v>121822999.20299999</v>
      </c>
      <c r="J5" s="459">
        <v>3.2040247704178002</v>
      </c>
    </row>
    <row r="6" spans="1:12" s="131" customFormat="1" ht="15.75" thickBot="1" x14ac:dyDescent="0.3">
      <c r="A6" s="444" t="s">
        <v>199</v>
      </c>
      <c r="B6" s="445">
        <v>11507899222.7941</v>
      </c>
      <c r="C6" s="446">
        <v>2368129721.0549998</v>
      </c>
      <c r="D6" s="477">
        <v>4.8594885324387302</v>
      </c>
      <c r="E6" s="448">
        <v>7284160244.0430098</v>
      </c>
      <c r="F6" s="449">
        <v>280103254.48000002</v>
      </c>
      <c r="G6" s="450">
        <v>26.0052681557226</v>
      </c>
      <c r="H6" s="456">
        <v>514369635.01599997</v>
      </c>
      <c r="I6" s="457">
        <v>122135363.193</v>
      </c>
      <c r="J6" s="458">
        <v>4.2114717766318499</v>
      </c>
    </row>
    <row r="7" spans="1:12" s="131" customFormat="1" ht="15" x14ac:dyDescent="0.25">
      <c r="A7" s="473"/>
      <c r="B7" s="445"/>
      <c r="C7" s="446"/>
      <c r="D7" s="447"/>
      <c r="E7" s="448"/>
      <c r="F7" s="449"/>
      <c r="G7" s="450"/>
      <c r="H7" s="448"/>
      <c r="I7" s="474"/>
      <c r="J7" s="450"/>
    </row>
    <row r="8" spans="1:12" s="101" customFormat="1" ht="15" x14ac:dyDescent="0.25">
      <c r="A8" s="111" t="s">
        <v>160</v>
      </c>
      <c r="C8" s="140"/>
      <c r="D8" s="140"/>
      <c r="E8" s="141"/>
      <c r="F8" s="141"/>
      <c r="G8" s="141"/>
      <c r="I8" s="111"/>
    </row>
    <row r="9" spans="1:12" s="101" customFormat="1" ht="15" x14ac:dyDescent="0.25">
      <c r="A9" s="101" t="s">
        <v>165</v>
      </c>
      <c r="B9" s="128"/>
      <c r="C9" s="129"/>
      <c r="D9" s="130"/>
      <c r="E9" s="128"/>
      <c r="F9" s="129"/>
      <c r="G9" s="141"/>
      <c r="I9" s="111"/>
    </row>
    <row r="10" spans="1:12" s="101" customFormat="1" ht="14.25" customHeight="1" x14ac:dyDescent="0.25">
      <c r="A10" s="239" t="s">
        <v>299</v>
      </c>
      <c r="E10" s="141"/>
      <c r="F10" s="141"/>
      <c r="G10" s="141"/>
      <c r="I10" s="111"/>
    </row>
    <row r="11" spans="1:12" s="101" customFormat="1" ht="15" customHeight="1" x14ac:dyDescent="0.25">
      <c r="A11" s="692" t="s">
        <v>339</v>
      </c>
      <c r="B11" s="692"/>
      <c r="C11" s="692"/>
      <c r="D11" s="692"/>
      <c r="E11" s="692"/>
      <c r="F11" s="692"/>
      <c r="G11" s="692"/>
      <c r="I11" s="111"/>
    </row>
    <row r="12" spans="1:12" s="101" customFormat="1" ht="15" x14ac:dyDescent="0.25">
      <c r="A12" s="692"/>
      <c r="B12" s="692"/>
      <c r="C12" s="692"/>
      <c r="D12" s="692"/>
      <c r="E12" s="692"/>
      <c r="F12" s="692"/>
      <c r="G12" s="692"/>
      <c r="I12" s="111"/>
    </row>
    <row r="13" spans="1:12" s="101" customFormat="1" ht="15" x14ac:dyDescent="0.25">
      <c r="B13" s="290"/>
      <c r="C13" s="290"/>
      <c r="D13" s="290"/>
      <c r="E13" s="290"/>
      <c r="F13" s="290"/>
      <c r="G13" s="290"/>
      <c r="I13" s="111"/>
    </row>
    <row r="14" spans="1:12" s="101" customFormat="1" ht="15" x14ac:dyDescent="0.25">
      <c r="A14" s="290"/>
      <c r="B14" s="290"/>
      <c r="C14" s="290"/>
      <c r="D14" s="290"/>
      <c r="E14" s="290"/>
      <c r="F14" s="290"/>
      <c r="G14" s="290"/>
      <c r="I14" s="111"/>
    </row>
    <row r="15" spans="1:12" s="1" customFormat="1" ht="14.25" x14ac:dyDescent="0.2">
      <c r="G15" s="248"/>
      <c r="I15" s="293"/>
    </row>
    <row r="16" spans="1:12" s="1" customFormat="1" ht="14.25" x14ac:dyDescent="0.2">
      <c r="E16" s="294"/>
      <c r="F16" s="294"/>
      <c r="G16" s="294"/>
      <c r="I16" s="293"/>
    </row>
    <row r="17" spans="5:9" s="1" customFormat="1" ht="14.25" x14ac:dyDescent="0.2">
      <c r="E17" s="294"/>
      <c r="F17" s="294"/>
      <c r="G17" s="294"/>
      <c r="I17" s="293"/>
    </row>
    <row r="18" spans="5:9" s="1" customFormat="1" ht="14.25" x14ac:dyDescent="0.2">
      <c r="E18" s="294"/>
      <c r="F18" s="294"/>
      <c r="G18" s="294"/>
      <c r="I18" s="293"/>
    </row>
    <row r="19" spans="5:9" s="1" customFormat="1" ht="14.25" x14ac:dyDescent="0.2">
      <c r="E19" s="294"/>
      <c r="F19" s="294"/>
      <c r="G19" s="294"/>
      <c r="I19" s="293"/>
    </row>
    <row r="20" spans="5:9" s="1" customFormat="1" ht="14.25" x14ac:dyDescent="0.2">
      <c r="E20" s="294"/>
      <c r="F20" s="294"/>
      <c r="G20" s="294"/>
      <c r="I20" s="293"/>
    </row>
    <row r="21" spans="5:9" s="1" customFormat="1" ht="14.25" x14ac:dyDescent="0.2">
      <c r="E21" s="294"/>
      <c r="F21" s="294"/>
      <c r="G21" s="294"/>
      <c r="I21" s="293"/>
    </row>
    <row r="22" spans="5:9" s="1" customFormat="1" ht="14.25" x14ac:dyDescent="0.2">
      <c r="E22" s="294"/>
      <c r="F22" s="294"/>
      <c r="G22" s="294"/>
      <c r="I22" s="293"/>
    </row>
    <row r="23" spans="5:9" s="1" customFormat="1" ht="14.25" x14ac:dyDescent="0.2">
      <c r="E23" s="294"/>
      <c r="F23" s="294"/>
      <c r="G23" s="294"/>
      <c r="I23" s="293"/>
    </row>
    <row r="24" spans="5:9" s="1" customFormat="1" ht="14.25" x14ac:dyDescent="0.2">
      <c r="E24" s="294"/>
      <c r="F24" s="294"/>
      <c r="G24" s="294"/>
      <c r="I24" s="293"/>
    </row>
    <row r="25" spans="5:9" s="1" customFormat="1" ht="14.25" x14ac:dyDescent="0.2">
      <c r="E25" s="294"/>
      <c r="F25" s="294"/>
      <c r="G25" s="294"/>
      <c r="I25" s="293"/>
    </row>
    <row r="26" spans="5:9" s="1" customFormat="1" ht="14.25" x14ac:dyDescent="0.2">
      <c r="E26" s="294"/>
      <c r="F26" s="294"/>
      <c r="G26" s="294"/>
      <c r="I26" s="293"/>
    </row>
    <row r="27" spans="5:9" s="1" customFormat="1" ht="14.25" x14ac:dyDescent="0.2">
      <c r="E27" s="294"/>
      <c r="F27" s="294"/>
      <c r="G27" s="294"/>
      <c r="I27" s="293"/>
    </row>
    <row r="28" spans="5:9" s="1" customFormat="1" ht="14.25" x14ac:dyDescent="0.2">
      <c r="E28" s="294"/>
      <c r="F28" s="294"/>
      <c r="G28" s="294"/>
      <c r="I28" s="293"/>
    </row>
    <row r="29" spans="5:9" s="1" customFormat="1" ht="14.25" x14ac:dyDescent="0.2">
      <c r="E29" s="294"/>
      <c r="F29" s="294"/>
      <c r="G29" s="294"/>
      <c r="I29" s="293"/>
    </row>
    <row r="30" spans="5:9" s="1" customFormat="1" ht="14.25" x14ac:dyDescent="0.2">
      <c r="E30" s="294"/>
      <c r="F30" s="294"/>
      <c r="G30" s="294"/>
      <c r="I30" s="293"/>
    </row>
    <row r="31" spans="5:9" s="1" customFormat="1" ht="14.25" x14ac:dyDescent="0.2">
      <c r="E31" s="294"/>
      <c r="F31" s="294"/>
      <c r="G31" s="294"/>
      <c r="I31" s="293"/>
    </row>
    <row r="32" spans="5:9" s="1" customFormat="1" ht="14.25" x14ac:dyDescent="0.2">
      <c r="E32" s="294"/>
      <c r="F32" s="294"/>
      <c r="G32" s="294"/>
      <c r="I32" s="293"/>
    </row>
    <row r="33" spans="5:9" s="1" customFormat="1" ht="14.25" x14ac:dyDescent="0.2">
      <c r="E33" s="294"/>
      <c r="F33" s="294"/>
      <c r="G33" s="294"/>
      <c r="I33" s="293"/>
    </row>
    <row r="34" spans="5:9" s="1" customFormat="1" ht="14.25" x14ac:dyDescent="0.2">
      <c r="E34" s="294"/>
      <c r="F34" s="294"/>
      <c r="G34" s="294"/>
      <c r="I34" s="293"/>
    </row>
    <row r="35" spans="5:9" s="1" customFormat="1" ht="14.25" x14ac:dyDescent="0.2">
      <c r="E35" s="294"/>
      <c r="F35" s="294"/>
      <c r="G35" s="294"/>
      <c r="I35" s="293"/>
    </row>
    <row r="36" spans="5:9" s="1" customFormat="1" ht="14.25" x14ac:dyDescent="0.2">
      <c r="E36" s="294"/>
      <c r="F36" s="294"/>
      <c r="G36" s="294"/>
      <c r="I36" s="293"/>
    </row>
    <row r="37" spans="5:9" s="1" customFormat="1" ht="14.25" x14ac:dyDescent="0.2">
      <c r="E37" s="294"/>
      <c r="F37" s="294"/>
      <c r="G37" s="294"/>
      <c r="I37" s="293"/>
    </row>
    <row r="38" spans="5:9" s="1" customFormat="1" ht="14.25" x14ac:dyDescent="0.2">
      <c r="E38" s="294"/>
      <c r="F38" s="294"/>
      <c r="G38" s="294"/>
      <c r="I38" s="293"/>
    </row>
    <row r="39" spans="5:9" s="1" customFormat="1" ht="14.25" x14ac:dyDescent="0.2">
      <c r="E39" s="294"/>
      <c r="F39" s="294"/>
      <c r="G39" s="294"/>
      <c r="I39" s="293"/>
    </row>
    <row r="40" spans="5:9" s="1" customFormat="1" ht="14.25" x14ac:dyDescent="0.2">
      <c r="E40" s="294"/>
      <c r="F40" s="294"/>
      <c r="G40" s="294"/>
      <c r="I40" s="293"/>
    </row>
    <row r="41" spans="5:9" s="1" customFormat="1" ht="14.25" x14ac:dyDescent="0.2">
      <c r="E41" s="294"/>
      <c r="F41" s="294"/>
      <c r="G41" s="294"/>
      <c r="I41" s="293"/>
    </row>
    <row r="42" spans="5:9" s="1" customFormat="1" ht="14.25" x14ac:dyDescent="0.2">
      <c r="E42" s="294"/>
      <c r="F42" s="294"/>
      <c r="G42" s="294"/>
      <c r="I42" s="293"/>
    </row>
    <row r="43" spans="5:9" s="1" customFormat="1" ht="14.25" x14ac:dyDescent="0.2">
      <c r="E43" s="294"/>
      <c r="F43" s="294"/>
      <c r="G43" s="294"/>
      <c r="I43" s="293"/>
    </row>
    <row r="44" spans="5:9" s="1" customFormat="1" ht="14.25" x14ac:dyDescent="0.2">
      <c r="E44" s="294"/>
      <c r="F44" s="294"/>
      <c r="G44" s="294"/>
      <c r="I44" s="293"/>
    </row>
    <row r="45" spans="5:9" s="1" customFormat="1" ht="14.25" x14ac:dyDescent="0.2">
      <c r="E45" s="294"/>
      <c r="F45" s="294"/>
      <c r="G45" s="294"/>
      <c r="I45" s="293"/>
    </row>
    <row r="46" spans="5:9" s="1" customFormat="1" ht="14.25" x14ac:dyDescent="0.2">
      <c r="E46" s="294"/>
      <c r="F46" s="294"/>
      <c r="G46" s="294"/>
      <c r="I46" s="293"/>
    </row>
    <row r="47" spans="5:9" s="1" customFormat="1" ht="14.25" x14ac:dyDescent="0.2">
      <c r="E47" s="294"/>
      <c r="F47" s="294"/>
      <c r="G47" s="294"/>
      <c r="I47" s="293"/>
    </row>
    <row r="48" spans="5:9" s="1" customFormat="1" ht="14.25" x14ac:dyDescent="0.2">
      <c r="E48" s="294"/>
      <c r="F48" s="294"/>
      <c r="G48" s="294"/>
      <c r="I48" s="293"/>
    </row>
    <row r="49" spans="5:9" s="1" customFormat="1" ht="14.25" x14ac:dyDescent="0.2">
      <c r="E49" s="294"/>
      <c r="F49" s="294"/>
      <c r="G49" s="294"/>
      <c r="I49" s="293"/>
    </row>
    <row r="50" spans="5:9" s="1" customFormat="1" ht="14.25" x14ac:dyDescent="0.2">
      <c r="E50" s="294"/>
      <c r="F50" s="294"/>
      <c r="G50" s="294"/>
      <c r="I50" s="293"/>
    </row>
    <row r="51" spans="5:9" s="1" customFormat="1" ht="14.25" x14ac:dyDescent="0.2">
      <c r="E51" s="294"/>
      <c r="F51" s="294"/>
      <c r="G51" s="294"/>
      <c r="I51" s="293"/>
    </row>
    <row r="52" spans="5:9" s="1" customFormat="1" ht="14.25" x14ac:dyDescent="0.2">
      <c r="E52" s="294"/>
      <c r="F52" s="294"/>
      <c r="G52" s="294"/>
      <c r="I52" s="293"/>
    </row>
    <row r="53" spans="5:9" s="1" customFormat="1" ht="14.25" x14ac:dyDescent="0.2">
      <c r="E53" s="294"/>
      <c r="F53" s="294"/>
      <c r="G53" s="294"/>
      <c r="I53" s="293"/>
    </row>
  </sheetData>
  <mergeCells count="1">
    <mergeCell ref="A11:G12"/>
  </mergeCells>
  <pageMargins left="0.7" right="0.7" top="0.75" bottom="0.75" header="0.3" footer="0.3"/>
  <pageSetup scale="9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workbookViewId="0">
      <selection activeCell="A2" sqref="A2"/>
    </sheetView>
  </sheetViews>
  <sheetFormatPr defaultColWidth="9" defaultRowHeight="12.75" x14ac:dyDescent="0.2"/>
  <cols>
    <col min="1" max="1" width="26.125" style="5" customWidth="1"/>
    <col min="2" max="2" width="13.625" style="5" customWidth="1"/>
    <col min="3" max="3" width="16.375" style="20" customWidth="1"/>
    <col min="4" max="4" width="16" style="20" customWidth="1"/>
    <col min="5" max="5" width="13.375" style="30" bestFit="1" customWidth="1"/>
    <col min="6" max="6" width="16.375" style="31" customWidth="1"/>
    <col min="7" max="7" width="12.125" style="5" customWidth="1"/>
    <col min="8" max="8" width="14.125" style="10" customWidth="1"/>
    <col min="9" max="9" width="15.25" style="10" customWidth="1"/>
    <col min="10" max="10" width="18.25" style="10" customWidth="1"/>
    <col min="11" max="13" width="9" style="10"/>
    <col min="14" max="16384" width="9" style="5"/>
  </cols>
  <sheetData>
    <row r="1" spans="1:13" s="83" customFormat="1" ht="39.75" customHeight="1" x14ac:dyDescent="0.3">
      <c r="A1" s="693" t="s">
        <v>206</v>
      </c>
      <c r="B1" s="693"/>
      <c r="C1" s="693"/>
      <c r="D1" s="693"/>
      <c r="E1" s="693"/>
      <c r="F1" s="693"/>
      <c r="G1" s="693"/>
      <c r="H1" s="85"/>
      <c r="I1" s="85"/>
      <c r="J1" s="85"/>
      <c r="K1" s="85"/>
      <c r="L1" s="85"/>
      <c r="M1" s="85"/>
    </row>
    <row r="2" spans="1:13" s="7" customFormat="1" ht="15" customHeight="1" thickBot="1" x14ac:dyDescent="0.25">
      <c r="A2" s="32"/>
      <c r="B2" s="33"/>
      <c r="C2" s="34"/>
      <c r="D2" s="34"/>
      <c r="E2" s="35"/>
      <c r="F2" s="36"/>
      <c r="H2" s="10"/>
      <c r="I2" s="10"/>
      <c r="J2" s="10"/>
      <c r="K2" s="10"/>
      <c r="L2" s="10"/>
      <c r="M2" s="10"/>
    </row>
    <row r="3" spans="1:13" s="101" customFormat="1" ht="54.75" customHeight="1" thickBot="1" x14ac:dyDescent="0.3">
      <c r="A3" s="369" t="s">
        <v>11</v>
      </c>
      <c r="B3" s="288" t="s">
        <v>295</v>
      </c>
      <c r="C3" s="108" t="s">
        <v>297</v>
      </c>
      <c r="D3" s="110" t="s">
        <v>296</v>
      </c>
      <c r="E3" s="478" t="s">
        <v>32</v>
      </c>
      <c r="F3" s="108" t="s">
        <v>277</v>
      </c>
      <c r="G3" s="110" t="s">
        <v>364</v>
      </c>
      <c r="H3" s="107" t="s">
        <v>361</v>
      </c>
      <c r="I3" s="108" t="s">
        <v>362</v>
      </c>
      <c r="J3" s="110" t="s">
        <v>363</v>
      </c>
      <c r="K3" s="111"/>
      <c r="L3" s="111"/>
      <c r="M3" s="111"/>
    </row>
    <row r="4" spans="1:13" s="101" customFormat="1" ht="15" x14ac:dyDescent="0.25">
      <c r="A4" s="265" t="s">
        <v>13</v>
      </c>
      <c r="B4" s="114">
        <v>498672973.72600102</v>
      </c>
      <c r="C4" s="328">
        <v>2534188583.6690102</v>
      </c>
      <c r="D4" s="479">
        <v>5.0818647033023998</v>
      </c>
      <c r="E4" s="114">
        <v>180116334.366</v>
      </c>
      <c r="F4" s="329">
        <v>5300899842.5019999</v>
      </c>
      <c r="G4" s="480">
        <v>29.4304226274696</v>
      </c>
      <c r="H4" s="114">
        <v>6709290.71</v>
      </c>
      <c r="I4" s="328">
        <v>17881478.18</v>
      </c>
      <c r="J4" s="348">
        <v>2.6651816045693502</v>
      </c>
      <c r="K4" s="102"/>
      <c r="L4" s="102"/>
    </row>
    <row r="5" spans="1:13" s="101" customFormat="1" ht="15" x14ac:dyDescent="0.25">
      <c r="A5" s="266" t="s">
        <v>14</v>
      </c>
      <c r="B5" s="114">
        <v>369378834.208</v>
      </c>
      <c r="C5" s="328">
        <v>1390984830.6240001</v>
      </c>
      <c r="D5" s="479">
        <v>3.7657404859335499</v>
      </c>
      <c r="E5" s="114">
        <v>6999668</v>
      </c>
      <c r="F5" s="329">
        <v>95940878.053000003</v>
      </c>
      <c r="G5" s="481">
        <v>13.706489801087701</v>
      </c>
      <c r="H5" s="114">
        <v>17495530.350000001</v>
      </c>
      <c r="I5" s="328">
        <v>72978332.616999999</v>
      </c>
      <c r="J5" s="348">
        <v>4.1712558097445704</v>
      </c>
    </row>
    <row r="6" spans="1:13" s="101" customFormat="1" ht="15" x14ac:dyDescent="0.25">
      <c r="A6" s="266" t="s">
        <v>15</v>
      </c>
      <c r="B6" s="114">
        <v>218867978.97299999</v>
      </c>
      <c r="C6" s="328">
        <v>927787852.61900198</v>
      </c>
      <c r="D6" s="479">
        <v>4.2390296514478001</v>
      </c>
      <c r="E6" s="114">
        <v>1950481</v>
      </c>
      <c r="F6" s="329">
        <v>38115845.226000004</v>
      </c>
      <c r="G6" s="481">
        <v>19.541766992859699</v>
      </c>
      <c r="H6" s="114">
        <v>7679315.7050000001</v>
      </c>
      <c r="I6" s="328">
        <v>5352141.8039999995</v>
      </c>
      <c r="J6" s="348">
        <v>0.696955563438448</v>
      </c>
    </row>
    <row r="7" spans="1:13" s="101" customFormat="1" ht="15" x14ac:dyDescent="0.25">
      <c r="A7" s="266" t="s">
        <v>83</v>
      </c>
      <c r="B7" s="114">
        <v>208244087.98800001</v>
      </c>
      <c r="C7" s="328">
        <v>497793237.51900297</v>
      </c>
      <c r="D7" s="479">
        <v>2.3904315475582099</v>
      </c>
      <c r="E7" s="114">
        <v>8204400.7139999997</v>
      </c>
      <c r="F7" s="329">
        <v>159639267.69400001</v>
      </c>
      <c r="G7" s="481">
        <v>19.457760933298999</v>
      </c>
      <c r="H7" s="114">
        <v>14356493.77</v>
      </c>
      <c r="I7" s="328">
        <v>27642712.932</v>
      </c>
      <c r="J7" s="348">
        <v>1.92545013948765</v>
      </c>
    </row>
    <row r="8" spans="1:13" s="101" customFormat="1" ht="15" x14ac:dyDescent="0.25">
      <c r="A8" s="266" t="s">
        <v>16</v>
      </c>
      <c r="B8" s="114">
        <v>183359802.94999999</v>
      </c>
      <c r="C8" s="328">
        <v>864362079.19100201</v>
      </c>
      <c r="D8" s="479">
        <v>4.7140216409738596</v>
      </c>
      <c r="E8" s="114">
        <v>4609597.16</v>
      </c>
      <c r="F8" s="329">
        <v>35592896.206</v>
      </c>
      <c r="G8" s="481">
        <v>7.7214765131450198</v>
      </c>
      <c r="H8" s="114">
        <v>66055983.127999999</v>
      </c>
      <c r="I8" s="328">
        <v>375241965.45200002</v>
      </c>
      <c r="J8" s="348">
        <v>5.6806658183388903</v>
      </c>
    </row>
    <row r="9" spans="1:13" s="101" customFormat="1" ht="15" x14ac:dyDescent="0.25">
      <c r="A9" s="266" t="s">
        <v>18</v>
      </c>
      <c r="B9" s="114">
        <v>172652170.29800001</v>
      </c>
      <c r="C9" s="328">
        <v>1467714134.924</v>
      </c>
      <c r="D9" s="479">
        <v>8.5009886200138904</v>
      </c>
      <c r="E9" s="114">
        <v>4633840.92</v>
      </c>
      <c r="F9" s="329">
        <v>170269064.52399999</v>
      </c>
      <c r="G9" s="481">
        <v>36.744693541184397</v>
      </c>
      <c r="H9" s="114">
        <v>320793</v>
      </c>
      <c r="I9" s="328">
        <v>552106.31099999999</v>
      </c>
      <c r="J9" s="348">
        <v>1.7210672022145099</v>
      </c>
    </row>
    <row r="10" spans="1:13" s="101" customFormat="1" ht="15" x14ac:dyDescent="0.25">
      <c r="A10" s="266" t="s">
        <v>17</v>
      </c>
      <c r="B10" s="114">
        <v>170184763.84</v>
      </c>
      <c r="C10" s="328">
        <v>837907723.89499903</v>
      </c>
      <c r="D10" s="479">
        <v>4.9235178578192897</v>
      </c>
      <c r="E10" s="114">
        <v>1780226.24</v>
      </c>
      <c r="F10" s="329">
        <v>18229378.839000002</v>
      </c>
      <c r="G10" s="481">
        <v>10.2399225611909</v>
      </c>
      <c r="H10" s="114">
        <v>3477911.48</v>
      </c>
      <c r="I10" s="328">
        <v>5894599.4299999997</v>
      </c>
      <c r="J10" s="348">
        <v>1.69486758472645</v>
      </c>
    </row>
    <row r="11" spans="1:13" s="101" customFormat="1" ht="15" x14ac:dyDescent="0.25">
      <c r="A11" s="266" t="s">
        <v>20</v>
      </c>
      <c r="B11" s="114">
        <v>126888757.04000001</v>
      </c>
      <c r="C11" s="328">
        <v>699584441.61000001</v>
      </c>
      <c r="D11" s="479">
        <v>5.5133682284354499</v>
      </c>
      <c r="E11" s="114">
        <v>363166</v>
      </c>
      <c r="F11" s="329">
        <v>10932132.82</v>
      </c>
      <c r="G11" s="481">
        <v>30.102302583391602</v>
      </c>
      <c r="H11" s="114">
        <v>3133</v>
      </c>
      <c r="I11" s="328">
        <v>0</v>
      </c>
      <c r="J11" s="348">
        <v>0</v>
      </c>
    </row>
    <row r="12" spans="1:13" s="101" customFormat="1" ht="15" x14ac:dyDescent="0.25">
      <c r="A12" s="266" t="s">
        <v>19</v>
      </c>
      <c r="B12" s="114">
        <v>124795062.56</v>
      </c>
      <c r="C12" s="328">
        <v>365124680.989999</v>
      </c>
      <c r="D12" s="479">
        <v>2.9257942862479198</v>
      </c>
      <c r="E12" s="114">
        <v>23878270.52</v>
      </c>
      <c r="F12" s="329">
        <v>232126518.96200001</v>
      </c>
      <c r="G12" s="481">
        <v>9.7212450444254408</v>
      </c>
      <c r="H12" s="114">
        <v>2632834.4500000002</v>
      </c>
      <c r="I12" s="328">
        <v>2574045.5299999998</v>
      </c>
      <c r="J12" s="348">
        <v>0.97767086343009502</v>
      </c>
    </row>
    <row r="13" spans="1:13" s="101" customFormat="1" ht="15" x14ac:dyDescent="0.25">
      <c r="A13" s="266" t="s">
        <v>22</v>
      </c>
      <c r="B13" s="114">
        <v>110387700.23999999</v>
      </c>
      <c r="C13" s="328">
        <v>769332497.223001</v>
      </c>
      <c r="D13" s="479">
        <v>6.9693679236939703</v>
      </c>
      <c r="E13" s="114">
        <v>932535</v>
      </c>
      <c r="F13" s="329">
        <v>9961891.2970000003</v>
      </c>
      <c r="G13" s="481">
        <v>10.682592392778799</v>
      </c>
      <c r="H13" s="114">
        <v>743447.41</v>
      </c>
      <c r="I13" s="328">
        <v>416680.44400000002</v>
      </c>
      <c r="J13" s="348">
        <v>0.56047063772809402</v>
      </c>
    </row>
    <row r="14" spans="1:13" s="101" customFormat="1" ht="15" x14ac:dyDescent="0.25">
      <c r="A14" s="266" t="s">
        <v>21</v>
      </c>
      <c r="B14" s="114">
        <v>51581056.675999999</v>
      </c>
      <c r="C14" s="328">
        <v>189767220.16499999</v>
      </c>
      <c r="D14" s="479">
        <v>3.6790099388036901</v>
      </c>
      <c r="E14" s="114">
        <v>2564847.1</v>
      </c>
      <c r="F14" s="329">
        <v>18305842.997000001</v>
      </c>
      <c r="G14" s="481">
        <v>7.1372063453607</v>
      </c>
      <c r="H14" s="114">
        <v>551044.59</v>
      </c>
      <c r="I14" s="328">
        <v>107691.82</v>
      </c>
      <c r="J14" s="348">
        <v>0.19543213372260901</v>
      </c>
    </row>
    <row r="15" spans="1:13" s="101" customFormat="1" ht="15" x14ac:dyDescent="0.25">
      <c r="A15" s="266" t="s">
        <v>23</v>
      </c>
      <c r="B15" s="114">
        <v>43892025</v>
      </c>
      <c r="C15" s="328">
        <v>353209956.12599999</v>
      </c>
      <c r="D15" s="479">
        <v>8.0472467635293707</v>
      </c>
      <c r="E15" s="434"/>
      <c r="F15" s="435"/>
      <c r="G15" s="482"/>
      <c r="H15" s="114">
        <v>7500</v>
      </c>
      <c r="I15" s="328">
        <v>25585.42</v>
      </c>
      <c r="J15" s="348">
        <v>3.4113893333333301</v>
      </c>
    </row>
    <row r="16" spans="1:13" s="101" customFormat="1" ht="15" x14ac:dyDescent="0.25">
      <c r="A16" s="266" t="s">
        <v>24</v>
      </c>
      <c r="B16" s="114">
        <v>17902558.510000002</v>
      </c>
      <c r="C16" s="328">
        <v>84052213.500000194</v>
      </c>
      <c r="D16" s="479">
        <v>4.6949833149854197</v>
      </c>
      <c r="E16" s="114">
        <v>312693.14</v>
      </c>
      <c r="F16" s="329">
        <v>5480297.1469999999</v>
      </c>
      <c r="G16" s="481">
        <v>17.5261188876737</v>
      </c>
      <c r="H16" s="114">
        <v>186779.91</v>
      </c>
      <c r="I16" s="328">
        <v>502755.76799999998</v>
      </c>
      <c r="J16" s="348">
        <v>2.6917015218606801</v>
      </c>
    </row>
    <row r="17" spans="1:13" s="101" customFormat="1" ht="15" x14ac:dyDescent="0.25">
      <c r="A17" s="266" t="s">
        <v>26</v>
      </c>
      <c r="B17" s="114">
        <v>14490186.93</v>
      </c>
      <c r="C17" s="328">
        <v>89686108.419999897</v>
      </c>
      <c r="D17" s="479">
        <v>6.1894376417130097</v>
      </c>
      <c r="E17" s="114">
        <v>12154328</v>
      </c>
      <c r="F17" s="329">
        <v>331372649.685</v>
      </c>
      <c r="G17" s="481">
        <v>27.263757378030299</v>
      </c>
      <c r="H17" s="114"/>
      <c r="I17" s="328"/>
      <c r="J17" s="348"/>
    </row>
    <row r="18" spans="1:13" s="101" customFormat="1" ht="15" x14ac:dyDescent="0.25">
      <c r="A18" s="266" t="s">
        <v>25</v>
      </c>
      <c r="B18" s="114">
        <v>12554948.630000001</v>
      </c>
      <c r="C18" s="328">
        <v>175903224.790001</v>
      </c>
      <c r="D18" s="479">
        <v>14.010668619517901</v>
      </c>
      <c r="E18" s="114">
        <v>701972</v>
      </c>
      <c r="F18" s="329">
        <v>12971885.01</v>
      </c>
      <c r="G18" s="481">
        <v>18.479205737550799</v>
      </c>
      <c r="H18" s="114">
        <v>5658</v>
      </c>
      <c r="I18" s="328">
        <v>17273.082999999999</v>
      </c>
      <c r="J18" s="348">
        <v>3.0528601979498098</v>
      </c>
    </row>
    <row r="19" spans="1:13" s="101" customFormat="1" ht="15" x14ac:dyDescent="0.25">
      <c r="A19" s="266" t="s">
        <v>136</v>
      </c>
      <c r="B19" s="114">
        <v>10482076.596000001</v>
      </c>
      <c r="C19" s="328">
        <v>52708555.583999902</v>
      </c>
      <c r="D19" s="479">
        <v>5.0284459478299999</v>
      </c>
      <c r="E19" s="114">
        <v>141201.64000000001</v>
      </c>
      <c r="F19" s="329">
        <v>646550.60900000005</v>
      </c>
      <c r="G19" s="481">
        <v>4.5789171358066403</v>
      </c>
      <c r="H19" s="114">
        <v>490228.91</v>
      </c>
      <c r="I19" s="328">
        <v>1536044.774</v>
      </c>
      <c r="J19" s="348">
        <v>3.1333214803671998</v>
      </c>
    </row>
    <row r="20" spans="1:13" s="101" customFormat="1" ht="15" x14ac:dyDescent="0.25">
      <c r="A20" s="266" t="s">
        <v>137</v>
      </c>
      <c r="B20" s="114">
        <v>9123464.8699999992</v>
      </c>
      <c r="C20" s="328">
        <v>25975420.252999999</v>
      </c>
      <c r="D20" s="479">
        <v>2.8471003750354802</v>
      </c>
      <c r="E20" s="114">
        <v>25971</v>
      </c>
      <c r="F20" s="329">
        <v>436543</v>
      </c>
      <c r="G20" s="481">
        <v>16.8088637326249</v>
      </c>
      <c r="H20" s="114">
        <v>16938</v>
      </c>
      <c r="I20" s="328">
        <v>38341.995999999999</v>
      </c>
      <c r="J20" s="348">
        <v>2.2636672570551402</v>
      </c>
    </row>
    <row r="21" spans="1:13" s="101" customFormat="1" ht="15" x14ac:dyDescent="0.25">
      <c r="A21" s="266" t="s">
        <v>27</v>
      </c>
      <c r="B21" s="114">
        <v>6183805.3600000003</v>
      </c>
      <c r="C21" s="328">
        <v>18897537.535999998</v>
      </c>
      <c r="D21" s="479">
        <v>3.05597224295559</v>
      </c>
      <c r="E21" s="114">
        <v>59936</v>
      </c>
      <c r="F21" s="329">
        <v>41832</v>
      </c>
      <c r="G21" s="481">
        <v>0.69794447410571303</v>
      </c>
      <c r="H21" s="114">
        <v>906809.26</v>
      </c>
      <c r="I21" s="328">
        <v>3032229.3470000001</v>
      </c>
      <c r="J21" s="348">
        <v>3.3438447099669002</v>
      </c>
    </row>
    <row r="22" spans="1:13" s="101" customFormat="1" ht="15" x14ac:dyDescent="0.25">
      <c r="A22" s="266" t="s">
        <v>28</v>
      </c>
      <c r="B22" s="114">
        <v>4766828.76</v>
      </c>
      <c r="C22" s="328">
        <v>66811058.362999998</v>
      </c>
      <c r="D22" s="479">
        <v>14.0158293336721</v>
      </c>
      <c r="E22" s="114">
        <v>593171</v>
      </c>
      <c r="F22" s="329">
        <v>13814610.560000001</v>
      </c>
      <c r="G22" s="481">
        <v>23.289423387185099</v>
      </c>
      <c r="H22" s="114">
        <v>68200</v>
      </c>
      <c r="I22" s="328">
        <v>227513.01300000001</v>
      </c>
      <c r="J22" s="348">
        <v>3.3359679325513198</v>
      </c>
    </row>
    <row r="23" spans="1:13" s="101" customFormat="1" ht="15" x14ac:dyDescent="0.25">
      <c r="A23" s="266" t="s">
        <v>135</v>
      </c>
      <c r="B23" s="114">
        <v>4731258.2300000004</v>
      </c>
      <c r="C23" s="328">
        <v>29368980.640000001</v>
      </c>
      <c r="D23" s="479">
        <v>6.20743557258763</v>
      </c>
      <c r="E23" s="114">
        <v>832642.14</v>
      </c>
      <c r="F23" s="329">
        <v>16832316.510000002</v>
      </c>
      <c r="G23" s="481">
        <v>20.215547233773201</v>
      </c>
      <c r="H23" s="114"/>
      <c r="I23" s="328"/>
      <c r="J23" s="348"/>
    </row>
    <row r="24" spans="1:13" s="101" customFormat="1" ht="15" x14ac:dyDescent="0.25">
      <c r="A24" s="266" t="s">
        <v>29</v>
      </c>
      <c r="B24" s="114">
        <v>3571579.53</v>
      </c>
      <c r="C24" s="328">
        <v>30831462.804000098</v>
      </c>
      <c r="D24" s="479">
        <v>8.6324447054942297</v>
      </c>
      <c r="E24" s="114">
        <v>3948</v>
      </c>
      <c r="F24" s="329">
        <v>6746.2219999999998</v>
      </c>
      <c r="G24" s="481">
        <v>1.7087695035460999</v>
      </c>
      <c r="H24" s="114">
        <v>412128.94</v>
      </c>
      <c r="I24" s="328">
        <v>303806.12400000001</v>
      </c>
      <c r="J24" s="348">
        <v>0.73716280152517299</v>
      </c>
    </row>
    <row r="25" spans="1:13" s="101" customFormat="1" ht="15" x14ac:dyDescent="0.25">
      <c r="A25" s="266" t="s">
        <v>138</v>
      </c>
      <c r="B25" s="114">
        <v>2656252.46</v>
      </c>
      <c r="C25" s="328">
        <v>24638245.120000001</v>
      </c>
      <c r="D25" s="479">
        <v>9.2755660431463607</v>
      </c>
      <c r="E25" s="114">
        <v>6799352.71</v>
      </c>
      <c r="F25" s="329">
        <v>104321753.94</v>
      </c>
      <c r="G25" s="481">
        <v>15.342894888592999</v>
      </c>
      <c r="H25" s="114"/>
      <c r="I25" s="328"/>
      <c r="J25" s="348"/>
    </row>
    <row r="26" spans="1:13" s="101" customFormat="1" ht="15" x14ac:dyDescent="0.25">
      <c r="A26" s="266" t="s">
        <v>134</v>
      </c>
      <c r="B26" s="114">
        <v>1517543.85</v>
      </c>
      <c r="C26" s="328">
        <v>5468064.5</v>
      </c>
      <c r="D26" s="479">
        <v>3.6032332772459901</v>
      </c>
      <c r="E26" s="114">
        <v>19026715.859999999</v>
      </c>
      <c r="F26" s="329">
        <v>555836733.36000001</v>
      </c>
      <c r="G26" s="481">
        <v>29.2134878898644</v>
      </c>
      <c r="H26" s="114"/>
      <c r="I26" s="328"/>
      <c r="J26" s="348"/>
    </row>
    <row r="27" spans="1:13" s="101" customFormat="1" ht="15" x14ac:dyDescent="0.25">
      <c r="A27" s="266" t="s">
        <v>30</v>
      </c>
      <c r="B27" s="114">
        <v>980564.83</v>
      </c>
      <c r="C27" s="328">
        <v>3961751.139</v>
      </c>
      <c r="D27" s="479">
        <v>4.0402745619583396</v>
      </c>
      <c r="E27" s="434"/>
      <c r="F27" s="435"/>
      <c r="G27" s="482"/>
      <c r="H27" s="114">
        <v>15342.58</v>
      </c>
      <c r="I27" s="328">
        <v>44330.970999999998</v>
      </c>
      <c r="J27" s="348">
        <v>2.8894078440522999</v>
      </c>
    </row>
    <row r="28" spans="1:13" s="101" customFormat="1" ht="15.75" thickBot="1" x14ac:dyDescent="0.3">
      <c r="A28" s="267" t="s">
        <v>139</v>
      </c>
      <c r="B28" s="114">
        <v>263439</v>
      </c>
      <c r="C28" s="364">
        <v>1839361.59</v>
      </c>
      <c r="D28" s="479">
        <v>6.9821157459601704</v>
      </c>
      <c r="E28" s="114">
        <v>3417955.97</v>
      </c>
      <c r="F28" s="329">
        <v>152384766.88</v>
      </c>
      <c r="G28" s="483">
        <v>44.5835956394722</v>
      </c>
      <c r="H28" s="114"/>
      <c r="I28" s="328"/>
      <c r="J28" s="348"/>
    </row>
    <row r="29" spans="1:13" s="103" customFormat="1" ht="15.75" thickBot="1" x14ac:dyDescent="0.3">
      <c r="A29" s="115" t="s">
        <v>1</v>
      </c>
      <c r="B29" s="282">
        <f>SUM(B4:B28)</f>
        <v>2368129721.0550017</v>
      </c>
      <c r="C29" s="350">
        <f>SUM(C4:C28)</f>
        <v>11507899222.79402</v>
      </c>
      <c r="D29" s="117"/>
      <c r="E29" s="116">
        <f>SUM(E4:E28)</f>
        <v>280103254.47999996</v>
      </c>
      <c r="F29" s="365">
        <f>SUM(F4:F28)</f>
        <v>7284160244.0430012</v>
      </c>
      <c r="G29" s="117"/>
      <c r="H29" s="116">
        <f>SUBTOTAL(109,H4:H28)</f>
        <v>122135363.19299999</v>
      </c>
      <c r="I29" s="365">
        <f>SUBTOTAL(109,I4:I28)</f>
        <v>514369635.01600003</v>
      </c>
      <c r="J29" s="117"/>
    </row>
    <row r="30" spans="1:13" s="101" customFormat="1" ht="15" x14ac:dyDescent="0.25">
      <c r="A30" s="143"/>
      <c r="B30" s="144"/>
      <c r="C30" s="144"/>
      <c r="D30" s="144"/>
      <c r="E30" s="144"/>
      <c r="F30" s="144"/>
      <c r="G30" s="144"/>
      <c r="H30" s="145"/>
      <c r="I30" s="146"/>
      <c r="J30" s="147"/>
      <c r="K30" s="111"/>
      <c r="L30" s="111"/>
      <c r="M30" s="111"/>
    </row>
    <row r="31" spans="1:13" s="118" customFormat="1" ht="15" x14ac:dyDescent="0.25">
      <c r="A31" s="111" t="s">
        <v>160</v>
      </c>
      <c r="B31" s="101"/>
      <c r="C31" s="148"/>
      <c r="D31" s="148"/>
      <c r="E31" s="141"/>
      <c r="F31" s="149"/>
      <c r="G31" s="144"/>
      <c r="H31" s="111"/>
      <c r="I31" s="111"/>
      <c r="J31" s="111"/>
      <c r="K31" s="111"/>
      <c r="L31" s="111"/>
      <c r="M31" s="111"/>
    </row>
    <row r="32" spans="1:13" s="238" customFormat="1" ht="15" x14ac:dyDescent="0.25">
      <c r="A32" s="150" t="s">
        <v>162</v>
      </c>
      <c r="B32" s="150"/>
      <c r="C32" s="237"/>
      <c r="D32" s="237"/>
      <c r="E32" s="150"/>
      <c r="F32" s="237"/>
      <c r="G32" s="144"/>
      <c r="H32" s="151"/>
      <c r="I32" s="151"/>
      <c r="J32" s="151"/>
      <c r="K32" s="151"/>
      <c r="L32" s="151"/>
      <c r="M32" s="151"/>
    </row>
    <row r="33" spans="1:13" s="118" customFormat="1" ht="15" x14ac:dyDescent="0.25">
      <c r="A33" s="101" t="s">
        <v>359</v>
      </c>
      <c r="B33" s="101"/>
      <c r="C33" s="148"/>
      <c r="D33" s="148"/>
      <c r="E33" s="141"/>
      <c r="F33" s="149"/>
      <c r="G33" s="144"/>
      <c r="H33" s="111"/>
      <c r="I33" s="111"/>
      <c r="J33" s="111"/>
      <c r="K33" s="111"/>
      <c r="L33" s="111"/>
      <c r="M33" s="111"/>
    </row>
    <row r="34" spans="1:13" s="118" customFormat="1" ht="15" x14ac:dyDescent="0.25">
      <c r="A34" s="239" t="s">
        <v>360</v>
      </c>
      <c r="B34" s="128"/>
      <c r="C34" s="129"/>
      <c r="D34" s="130"/>
      <c r="E34" s="128"/>
      <c r="F34" s="129"/>
      <c r="G34" s="144"/>
      <c r="H34" s="111"/>
      <c r="I34" s="111"/>
      <c r="J34" s="111"/>
      <c r="K34" s="111"/>
      <c r="L34" s="111"/>
      <c r="M34" s="111"/>
    </row>
    <row r="35" spans="1:13" s="118" customFormat="1" ht="15" x14ac:dyDescent="0.25">
      <c r="A35" s="101" t="s">
        <v>172</v>
      </c>
      <c r="B35" s="101"/>
      <c r="C35" s="148"/>
      <c r="D35" s="148"/>
      <c r="E35" s="141"/>
      <c r="F35" s="149"/>
      <c r="G35" s="144"/>
      <c r="H35" s="111"/>
      <c r="I35" s="111"/>
      <c r="J35" s="111"/>
      <c r="K35" s="111"/>
      <c r="L35" s="111"/>
      <c r="M35" s="111"/>
    </row>
    <row r="36" spans="1:13" s="238" customFormat="1" ht="15" customHeight="1" x14ac:dyDescent="0.25">
      <c r="A36" s="692" t="s">
        <v>339</v>
      </c>
      <c r="B36" s="692"/>
      <c r="C36" s="692"/>
      <c r="D36" s="692"/>
      <c r="E36" s="692"/>
      <c r="F36" s="692"/>
      <c r="G36" s="692"/>
      <c r="H36" s="151"/>
      <c r="I36" s="151"/>
      <c r="J36" s="151"/>
      <c r="K36" s="151"/>
      <c r="L36" s="151"/>
      <c r="M36" s="151"/>
    </row>
    <row r="37" spans="1:13" s="238" customFormat="1" ht="15" x14ac:dyDescent="0.25">
      <c r="A37" s="692"/>
      <c r="B37" s="692"/>
      <c r="C37" s="692"/>
      <c r="D37" s="692"/>
      <c r="E37" s="692"/>
      <c r="F37" s="692"/>
      <c r="G37" s="692"/>
      <c r="H37" s="151"/>
      <c r="I37" s="151"/>
      <c r="J37" s="151"/>
      <c r="K37" s="151"/>
      <c r="L37" s="151"/>
      <c r="M37" s="151"/>
    </row>
    <row r="38" spans="1:13" s="118" customFormat="1" ht="15" x14ac:dyDescent="0.25">
      <c r="A38" s="143"/>
      <c r="B38" s="144"/>
      <c r="C38" s="144"/>
      <c r="D38" s="144"/>
      <c r="E38" s="144"/>
      <c r="F38" s="144"/>
      <c r="G38" s="144"/>
      <c r="H38" s="111"/>
      <c r="I38" s="111"/>
      <c r="J38" s="111"/>
      <c r="K38" s="111"/>
      <c r="L38" s="111"/>
      <c r="M38" s="111"/>
    </row>
    <row r="39" spans="1:13" s="118" customFormat="1" ht="15" x14ac:dyDescent="0.25">
      <c r="A39" s="143"/>
      <c r="B39" s="144"/>
      <c r="C39" s="144"/>
      <c r="D39" s="144"/>
      <c r="E39" s="144"/>
      <c r="F39" s="144"/>
      <c r="G39" s="144"/>
      <c r="H39" s="111"/>
      <c r="I39" s="111"/>
      <c r="J39" s="111"/>
      <c r="K39" s="111"/>
      <c r="L39" s="111"/>
      <c r="M39" s="111"/>
    </row>
    <row r="40" spans="1:13" s="118" customFormat="1" ht="15" x14ac:dyDescent="0.25">
      <c r="A40" s="143"/>
      <c r="B40" s="144"/>
      <c r="C40" s="144"/>
      <c r="D40" s="144"/>
      <c r="E40" s="144"/>
      <c r="F40" s="144"/>
      <c r="G40" s="144"/>
      <c r="H40" s="111"/>
      <c r="I40" s="111"/>
      <c r="J40" s="111"/>
      <c r="K40" s="111"/>
      <c r="L40" s="111"/>
      <c r="M40" s="111"/>
    </row>
    <row r="41" spans="1:13" s="118" customFormat="1" ht="15" x14ac:dyDescent="0.25">
      <c r="A41" s="143"/>
      <c r="B41" s="144"/>
      <c r="C41" s="144"/>
      <c r="D41" s="144"/>
      <c r="E41" s="144"/>
      <c r="F41" s="144"/>
      <c r="G41" s="144"/>
      <c r="H41" s="111"/>
      <c r="I41" s="111"/>
      <c r="J41" s="111"/>
      <c r="K41" s="111"/>
      <c r="L41" s="111"/>
      <c r="M41" s="111"/>
    </row>
    <row r="42" spans="1:13" s="118" customFormat="1" ht="15" x14ac:dyDescent="0.25">
      <c r="A42" s="143"/>
      <c r="B42" s="144"/>
      <c r="C42" s="144"/>
      <c r="D42" s="144"/>
      <c r="E42" s="144"/>
      <c r="F42" s="144"/>
      <c r="G42" s="144"/>
      <c r="H42" s="111"/>
      <c r="I42" s="111"/>
      <c r="J42" s="111"/>
      <c r="K42" s="111"/>
      <c r="L42" s="111"/>
      <c r="M42" s="111"/>
    </row>
    <row r="43" spans="1:13" s="118" customFormat="1" ht="15" x14ac:dyDescent="0.25">
      <c r="A43" s="143"/>
      <c r="B43" s="144"/>
      <c r="C43" s="144"/>
      <c r="D43" s="144"/>
      <c r="E43" s="144"/>
      <c r="F43" s="144"/>
      <c r="G43" s="144"/>
      <c r="H43" s="111"/>
      <c r="I43" s="111"/>
      <c r="J43" s="111"/>
      <c r="K43" s="111"/>
      <c r="L43" s="111"/>
      <c r="M43" s="111"/>
    </row>
    <row r="44" spans="1:13" s="118" customFormat="1" ht="15" x14ac:dyDescent="0.25">
      <c r="A44" s="143"/>
      <c r="B44" s="144"/>
      <c r="C44" s="144"/>
      <c r="D44" s="144"/>
      <c r="E44" s="144"/>
      <c r="F44" s="144"/>
      <c r="G44" s="144"/>
      <c r="H44" s="111"/>
      <c r="I44" s="111"/>
      <c r="J44" s="111"/>
      <c r="K44" s="111"/>
      <c r="L44" s="111"/>
      <c r="M44" s="111"/>
    </row>
    <row r="45" spans="1:13" s="118" customFormat="1" ht="15" x14ac:dyDescent="0.25">
      <c r="A45" s="143"/>
      <c r="B45" s="144"/>
      <c r="C45" s="144"/>
      <c r="D45" s="144"/>
      <c r="E45" s="144"/>
      <c r="F45" s="144"/>
      <c r="G45" s="144"/>
      <c r="H45" s="111"/>
      <c r="I45" s="111"/>
      <c r="J45" s="111"/>
      <c r="K45" s="111"/>
      <c r="L45" s="111"/>
      <c r="M45" s="111"/>
    </row>
    <row r="46" spans="1:13" s="118" customFormat="1" ht="15" x14ac:dyDescent="0.25">
      <c r="A46" s="143"/>
      <c r="B46" s="144"/>
      <c r="C46" s="144"/>
      <c r="D46" s="144"/>
      <c r="E46" s="144"/>
      <c r="F46" s="144"/>
      <c r="G46" s="144"/>
      <c r="H46" s="111"/>
      <c r="I46" s="111"/>
      <c r="J46" s="111"/>
      <c r="K46" s="111"/>
      <c r="L46" s="111"/>
      <c r="M46" s="111"/>
    </row>
    <row r="47" spans="1:13" s="118" customFormat="1" ht="15" x14ac:dyDescent="0.25">
      <c r="A47" s="143"/>
      <c r="B47" s="144"/>
      <c r="C47" s="144"/>
      <c r="D47" s="144"/>
      <c r="E47" s="144"/>
      <c r="F47" s="144"/>
      <c r="G47" s="144"/>
      <c r="H47" s="111"/>
      <c r="I47" s="111"/>
      <c r="J47" s="111"/>
      <c r="K47" s="111"/>
      <c r="L47" s="111"/>
      <c r="M47" s="111"/>
    </row>
    <row r="48" spans="1:13" s="118" customFormat="1" ht="15" x14ac:dyDescent="0.25">
      <c r="A48" s="143"/>
      <c r="B48" s="144"/>
      <c r="C48" s="144"/>
      <c r="D48" s="144"/>
      <c r="E48" s="144"/>
      <c r="F48" s="144"/>
      <c r="G48" s="144"/>
      <c r="H48" s="111"/>
      <c r="I48" s="111"/>
      <c r="J48" s="111"/>
      <c r="K48" s="111"/>
      <c r="L48" s="111"/>
      <c r="M48" s="111"/>
    </row>
    <row r="49" spans="1:13" s="118" customFormat="1" ht="15" x14ac:dyDescent="0.25">
      <c r="A49" s="143"/>
      <c r="B49" s="144"/>
      <c r="C49" s="144"/>
      <c r="D49" s="144"/>
      <c r="E49" s="144"/>
      <c r="F49" s="144"/>
      <c r="G49" s="144"/>
      <c r="H49" s="111"/>
      <c r="I49" s="111"/>
      <c r="J49" s="111"/>
      <c r="K49" s="111"/>
      <c r="L49" s="111"/>
      <c r="M49" s="111"/>
    </row>
    <row r="50" spans="1:13" s="118" customFormat="1" ht="15" x14ac:dyDescent="0.25">
      <c r="A50" s="143"/>
      <c r="B50" s="144"/>
      <c r="C50" s="144"/>
      <c r="D50" s="144"/>
      <c r="E50" s="144"/>
      <c r="F50" s="144"/>
      <c r="G50" s="144"/>
      <c r="H50" s="111"/>
      <c r="I50" s="111"/>
      <c r="J50" s="111"/>
      <c r="K50" s="111"/>
      <c r="L50" s="111"/>
      <c r="M50" s="111"/>
    </row>
    <row r="51" spans="1:13" s="118" customFormat="1" ht="15" x14ac:dyDescent="0.25">
      <c r="A51" s="143"/>
      <c r="B51" s="144"/>
      <c r="C51" s="144"/>
      <c r="D51" s="144"/>
      <c r="E51" s="144"/>
      <c r="F51" s="144"/>
      <c r="G51" s="144"/>
      <c r="H51" s="111"/>
      <c r="I51" s="111"/>
      <c r="J51" s="111"/>
      <c r="K51" s="111"/>
      <c r="L51" s="111"/>
      <c r="M51" s="111"/>
    </row>
    <row r="52" spans="1:13" s="118" customFormat="1" ht="15" x14ac:dyDescent="0.25">
      <c r="A52" s="143"/>
      <c r="B52" s="144"/>
      <c r="C52" s="144"/>
      <c r="D52" s="144"/>
      <c r="E52" s="144"/>
      <c r="F52" s="144"/>
      <c r="G52" s="144"/>
      <c r="H52" s="111"/>
      <c r="I52" s="111"/>
      <c r="J52" s="111"/>
      <c r="K52" s="111"/>
      <c r="L52" s="111"/>
      <c r="M52" s="111"/>
    </row>
    <row r="53" spans="1:13" s="118" customFormat="1" ht="15" x14ac:dyDescent="0.25">
      <c r="A53" s="143"/>
      <c r="B53" s="144"/>
      <c r="C53" s="144"/>
      <c r="D53" s="144"/>
      <c r="E53" s="144"/>
      <c r="F53" s="144"/>
      <c r="G53" s="144"/>
      <c r="H53" s="111"/>
      <c r="I53" s="111"/>
      <c r="J53" s="111"/>
      <c r="K53" s="111"/>
      <c r="L53" s="111"/>
      <c r="M53" s="111"/>
    </row>
    <row r="54" spans="1:13" s="118" customFormat="1" ht="15" x14ac:dyDescent="0.25">
      <c r="A54" s="143"/>
      <c r="B54" s="144"/>
      <c r="C54" s="144"/>
      <c r="D54" s="144"/>
      <c r="E54" s="144"/>
      <c r="F54" s="144"/>
      <c r="G54" s="144"/>
      <c r="H54" s="111"/>
      <c r="I54" s="111"/>
      <c r="J54" s="111"/>
      <c r="K54" s="111"/>
      <c r="L54" s="111"/>
      <c r="M54" s="111"/>
    </row>
    <row r="55" spans="1:13" s="118" customFormat="1" ht="15" x14ac:dyDescent="0.25">
      <c r="A55" s="143"/>
      <c r="B55" s="144"/>
      <c r="C55" s="144"/>
      <c r="D55" s="144"/>
      <c r="E55" s="144"/>
      <c r="F55" s="144"/>
      <c r="G55" s="144"/>
      <c r="H55" s="111"/>
      <c r="I55" s="111"/>
      <c r="J55" s="111"/>
      <c r="K55" s="111"/>
      <c r="L55" s="111"/>
      <c r="M55" s="111"/>
    </row>
    <row r="56" spans="1:13" s="118" customFormat="1" ht="15" x14ac:dyDescent="0.25">
      <c r="A56" s="101"/>
      <c r="B56" s="101"/>
      <c r="C56" s="148"/>
      <c r="D56" s="148"/>
      <c r="E56" s="141"/>
      <c r="F56" s="149"/>
      <c r="G56" s="101"/>
      <c r="H56" s="111"/>
      <c r="I56" s="111"/>
      <c r="J56" s="111"/>
      <c r="K56" s="111"/>
      <c r="L56" s="111"/>
      <c r="M56" s="111"/>
    </row>
    <row r="57" spans="1:13" s="101" customFormat="1" ht="15" x14ac:dyDescent="0.25">
      <c r="C57" s="148"/>
      <c r="D57" s="148"/>
      <c r="E57" s="141"/>
      <c r="F57" s="149"/>
      <c r="H57" s="111"/>
      <c r="I57" s="111"/>
      <c r="J57" s="111"/>
      <c r="K57" s="111"/>
      <c r="L57" s="111"/>
      <c r="M57" s="111"/>
    </row>
    <row r="58" spans="1:13" s="101" customFormat="1" ht="15" x14ac:dyDescent="0.25">
      <c r="C58" s="148"/>
      <c r="D58" s="148"/>
      <c r="E58" s="141"/>
      <c r="F58" s="149"/>
      <c r="H58" s="111"/>
      <c r="I58" s="111"/>
      <c r="J58" s="111"/>
      <c r="K58" s="111"/>
      <c r="L58" s="111"/>
      <c r="M58" s="111"/>
    </row>
    <row r="59" spans="1:13" s="101" customFormat="1" ht="15" x14ac:dyDescent="0.25">
      <c r="C59" s="148"/>
      <c r="D59" s="148"/>
      <c r="E59" s="141"/>
      <c r="F59" s="149"/>
      <c r="H59" s="111"/>
      <c r="I59" s="111"/>
      <c r="J59" s="111"/>
      <c r="K59" s="111"/>
      <c r="L59" s="111"/>
      <c r="M59" s="111"/>
    </row>
    <row r="60" spans="1:13" s="101" customFormat="1" ht="15" x14ac:dyDescent="0.25">
      <c r="C60" s="148"/>
      <c r="D60" s="148"/>
      <c r="E60" s="141"/>
      <c r="F60" s="149"/>
      <c r="H60" s="111"/>
      <c r="I60" s="111"/>
      <c r="J60" s="111"/>
      <c r="K60" s="111"/>
      <c r="L60" s="111"/>
      <c r="M60" s="111"/>
    </row>
    <row r="61" spans="1:13" s="101" customFormat="1" ht="15" x14ac:dyDescent="0.25">
      <c r="C61" s="148"/>
      <c r="D61" s="148"/>
      <c r="E61" s="141"/>
      <c r="F61" s="149"/>
      <c r="H61" s="111"/>
      <c r="I61" s="111"/>
      <c r="J61" s="111"/>
      <c r="K61" s="111"/>
      <c r="L61" s="111"/>
      <c r="M61" s="111"/>
    </row>
    <row r="62" spans="1:13" s="101" customFormat="1" ht="15" x14ac:dyDescent="0.25">
      <c r="C62" s="148"/>
      <c r="D62" s="148"/>
      <c r="E62" s="141"/>
      <c r="F62" s="149"/>
      <c r="H62" s="111"/>
      <c r="I62" s="111"/>
      <c r="J62" s="111"/>
      <c r="K62" s="111"/>
      <c r="L62" s="111"/>
      <c r="M62" s="111"/>
    </row>
    <row r="63" spans="1:13" s="101" customFormat="1" ht="15" x14ac:dyDescent="0.25">
      <c r="C63" s="148"/>
      <c r="D63" s="148"/>
      <c r="E63" s="141"/>
      <c r="F63" s="149"/>
      <c r="H63" s="111"/>
      <c r="I63" s="111"/>
      <c r="J63" s="111"/>
      <c r="K63" s="111"/>
      <c r="L63" s="111"/>
      <c r="M63" s="111"/>
    </row>
    <row r="64" spans="1:13" s="101" customFormat="1" ht="15" x14ac:dyDescent="0.25">
      <c r="C64" s="148"/>
      <c r="D64" s="148"/>
      <c r="E64" s="141"/>
      <c r="F64" s="149"/>
      <c r="H64" s="111"/>
      <c r="I64" s="111"/>
      <c r="J64" s="111"/>
      <c r="K64" s="111"/>
      <c r="L64" s="111"/>
      <c r="M64" s="111"/>
    </row>
    <row r="65" spans="3:13" s="101" customFormat="1" ht="15" x14ac:dyDescent="0.25">
      <c r="C65" s="148"/>
      <c r="D65" s="148"/>
      <c r="E65" s="141"/>
      <c r="F65" s="149"/>
      <c r="H65" s="111"/>
      <c r="I65" s="111"/>
      <c r="J65" s="111"/>
      <c r="K65" s="111"/>
      <c r="L65" s="111"/>
      <c r="M65" s="111"/>
    </row>
    <row r="66" spans="3:13" s="101" customFormat="1" ht="15" x14ac:dyDescent="0.25">
      <c r="C66" s="148"/>
      <c r="D66" s="148"/>
      <c r="E66" s="141"/>
      <c r="F66" s="149"/>
      <c r="H66" s="111"/>
      <c r="I66" s="111"/>
      <c r="J66" s="111"/>
      <c r="K66" s="111"/>
      <c r="L66" s="111"/>
      <c r="M66" s="111"/>
    </row>
    <row r="67" spans="3:13" s="101" customFormat="1" ht="15" x14ac:dyDescent="0.25">
      <c r="C67" s="148"/>
      <c r="D67" s="148"/>
      <c r="E67" s="141"/>
      <c r="F67" s="149"/>
      <c r="H67" s="111"/>
      <c r="I67" s="111"/>
      <c r="J67" s="111"/>
      <c r="K67" s="111"/>
      <c r="L67" s="111"/>
      <c r="M67" s="111"/>
    </row>
    <row r="68" spans="3:13" s="101" customFormat="1" ht="15" x14ac:dyDescent="0.25">
      <c r="C68" s="148"/>
      <c r="D68" s="148"/>
      <c r="E68" s="141"/>
      <c r="F68" s="149"/>
      <c r="H68" s="111"/>
      <c r="I68" s="111"/>
      <c r="J68" s="111"/>
      <c r="K68" s="111"/>
      <c r="L68" s="111"/>
      <c r="M68" s="111"/>
    </row>
    <row r="69" spans="3:13" s="101" customFormat="1" ht="15" x14ac:dyDescent="0.25">
      <c r="C69" s="148"/>
      <c r="D69" s="148"/>
      <c r="E69" s="141"/>
      <c r="F69" s="149"/>
      <c r="H69" s="111"/>
      <c r="I69" s="111"/>
      <c r="J69" s="111"/>
      <c r="K69" s="111"/>
      <c r="L69" s="111"/>
      <c r="M69" s="111"/>
    </row>
    <row r="70" spans="3:13" s="101" customFormat="1" ht="15" x14ac:dyDescent="0.25">
      <c r="C70" s="148"/>
      <c r="D70" s="148"/>
      <c r="E70" s="141"/>
      <c r="F70" s="149"/>
      <c r="H70" s="111"/>
      <c r="I70" s="111"/>
      <c r="J70" s="111"/>
      <c r="K70" s="111"/>
      <c r="L70" s="111"/>
      <c r="M70" s="111"/>
    </row>
    <row r="71" spans="3:13" s="101" customFormat="1" ht="15" x14ac:dyDescent="0.25">
      <c r="C71" s="148"/>
      <c r="D71" s="148"/>
      <c r="E71" s="141"/>
      <c r="F71" s="149"/>
      <c r="H71" s="111"/>
      <c r="I71" s="111"/>
      <c r="J71" s="111"/>
      <c r="K71" s="111"/>
      <c r="L71" s="111"/>
      <c r="M71" s="111"/>
    </row>
    <row r="72" spans="3:13" s="101" customFormat="1" ht="15" x14ac:dyDescent="0.25">
      <c r="C72" s="148"/>
      <c r="D72" s="148"/>
      <c r="E72" s="141"/>
      <c r="F72" s="149"/>
      <c r="H72" s="111"/>
      <c r="I72" s="111"/>
      <c r="J72" s="111"/>
      <c r="K72" s="111"/>
      <c r="L72" s="111"/>
      <c r="M72" s="111"/>
    </row>
    <row r="73" spans="3:13" s="101" customFormat="1" ht="15" x14ac:dyDescent="0.25">
      <c r="C73" s="148"/>
      <c r="D73" s="148"/>
      <c r="E73" s="141"/>
      <c r="F73" s="149"/>
      <c r="H73" s="111"/>
      <c r="I73" s="111"/>
      <c r="J73" s="111"/>
      <c r="K73" s="111"/>
      <c r="L73" s="111"/>
      <c r="M73" s="111"/>
    </row>
    <row r="74" spans="3:13" s="101" customFormat="1" ht="15" x14ac:dyDescent="0.25">
      <c r="C74" s="148"/>
      <c r="D74" s="148"/>
      <c r="E74" s="141"/>
      <c r="F74" s="149"/>
      <c r="H74" s="111"/>
      <c r="I74" s="111"/>
      <c r="J74" s="111"/>
      <c r="K74" s="111"/>
      <c r="L74" s="111"/>
      <c r="M74" s="111"/>
    </row>
    <row r="75" spans="3:13" s="101" customFormat="1" ht="15" x14ac:dyDescent="0.25">
      <c r="C75" s="148"/>
      <c r="D75" s="148"/>
      <c r="E75" s="141"/>
      <c r="F75" s="149"/>
      <c r="H75" s="111"/>
      <c r="I75" s="111"/>
      <c r="J75" s="111"/>
      <c r="K75" s="111"/>
      <c r="L75" s="111"/>
      <c r="M75" s="111"/>
    </row>
    <row r="76" spans="3:13" s="101" customFormat="1" ht="15" x14ac:dyDescent="0.25">
      <c r="C76" s="148"/>
      <c r="D76" s="148"/>
      <c r="E76" s="141"/>
      <c r="F76" s="149"/>
      <c r="H76" s="111"/>
      <c r="I76" s="111"/>
      <c r="J76" s="111"/>
      <c r="K76" s="111"/>
      <c r="L76" s="111"/>
      <c r="M76" s="111"/>
    </row>
    <row r="77" spans="3:13" s="101" customFormat="1" ht="15" x14ac:dyDescent="0.25">
      <c r="C77" s="148"/>
      <c r="D77" s="148"/>
      <c r="E77" s="141"/>
      <c r="F77" s="149"/>
      <c r="H77" s="111"/>
      <c r="I77" s="111"/>
      <c r="J77" s="111"/>
      <c r="K77" s="111"/>
      <c r="L77" s="111"/>
      <c r="M77" s="111"/>
    </row>
    <row r="78" spans="3:13" s="101" customFormat="1" ht="15" x14ac:dyDescent="0.25">
      <c r="C78" s="148"/>
      <c r="D78" s="148"/>
      <c r="E78" s="141"/>
      <c r="F78" s="149"/>
      <c r="H78" s="111"/>
      <c r="I78" s="111"/>
      <c r="J78" s="111"/>
      <c r="K78" s="111"/>
      <c r="L78" s="111"/>
      <c r="M78" s="111"/>
    </row>
    <row r="79" spans="3:13" s="101" customFormat="1" ht="15" x14ac:dyDescent="0.25">
      <c r="C79" s="148"/>
      <c r="D79" s="148"/>
      <c r="E79" s="141"/>
      <c r="F79" s="149"/>
      <c r="H79" s="111"/>
      <c r="I79" s="111"/>
      <c r="J79" s="111"/>
      <c r="K79" s="111"/>
      <c r="L79" s="111"/>
      <c r="M79" s="111"/>
    </row>
    <row r="80" spans="3:13" s="101" customFormat="1" ht="15" x14ac:dyDescent="0.25">
      <c r="C80" s="148"/>
      <c r="D80" s="148"/>
      <c r="E80" s="141"/>
      <c r="F80" s="149"/>
      <c r="H80" s="111"/>
      <c r="I80" s="111"/>
      <c r="J80" s="111"/>
      <c r="K80" s="111"/>
      <c r="L80" s="111"/>
      <c r="M80" s="111"/>
    </row>
    <row r="81" spans="3:13" s="101" customFormat="1" ht="15" x14ac:dyDescent="0.25">
      <c r="C81" s="148"/>
      <c r="D81" s="148"/>
      <c r="E81" s="141"/>
      <c r="F81" s="149"/>
      <c r="H81" s="111"/>
      <c r="I81" s="111"/>
      <c r="J81" s="111"/>
      <c r="K81" s="111"/>
      <c r="L81" s="111"/>
      <c r="M81" s="111"/>
    </row>
    <row r="82" spans="3:13" s="101" customFormat="1" ht="15" x14ac:dyDescent="0.25">
      <c r="C82" s="148"/>
      <c r="D82" s="148"/>
      <c r="E82" s="141"/>
      <c r="F82" s="149"/>
      <c r="H82" s="111"/>
      <c r="I82" s="111"/>
      <c r="J82" s="111"/>
      <c r="K82" s="111"/>
      <c r="L82" s="111"/>
      <c r="M82" s="111"/>
    </row>
    <row r="83" spans="3:13" s="101" customFormat="1" ht="15" x14ac:dyDescent="0.25">
      <c r="C83" s="148"/>
      <c r="D83" s="148"/>
      <c r="E83" s="141"/>
      <c r="F83" s="149"/>
      <c r="H83" s="111"/>
      <c r="I83" s="111"/>
      <c r="J83" s="111"/>
      <c r="K83" s="111"/>
      <c r="L83" s="111"/>
      <c r="M83" s="111"/>
    </row>
    <row r="84" spans="3:13" s="101" customFormat="1" ht="15" x14ac:dyDescent="0.25">
      <c r="C84" s="148"/>
      <c r="D84" s="148"/>
      <c r="E84" s="141"/>
      <c r="F84" s="149"/>
      <c r="H84" s="111"/>
      <c r="I84" s="111"/>
      <c r="J84" s="111"/>
      <c r="K84" s="111"/>
      <c r="L84" s="111"/>
      <c r="M84" s="111"/>
    </row>
    <row r="85" spans="3:13" s="101" customFormat="1" ht="15" x14ac:dyDescent="0.25">
      <c r="C85" s="148"/>
      <c r="D85" s="148"/>
      <c r="E85" s="141"/>
      <c r="F85" s="149"/>
      <c r="H85" s="111"/>
      <c r="I85" s="111"/>
      <c r="J85" s="111"/>
      <c r="K85" s="111"/>
      <c r="L85" s="111"/>
      <c r="M85" s="111"/>
    </row>
    <row r="86" spans="3:13" s="101" customFormat="1" ht="15" x14ac:dyDescent="0.25">
      <c r="C86" s="148"/>
      <c r="D86" s="148"/>
      <c r="E86" s="141"/>
      <c r="F86" s="149"/>
      <c r="H86" s="111"/>
      <c r="I86" s="111"/>
      <c r="J86" s="111"/>
      <c r="K86" s="111"/>
      <c r="L86" s="111"/>
      <c r="M86" s="111"/>
    </row>
    <row r="87" spans="3:13" s="101" customFormat="1" ht="15" x14ac:dyDescent="0.25">
      <c r="C87" s="148"/>
      <c r="D87" s="148"/>
      <c r="E87" s="141"/>
      <c r="F87" s="149"/>
      <c r="H87" s="111"/>
      <c r="I87" s="111"/>
      <c r="J87" s="111"/>
      <c r="K87" s="111"/>
      <c r="L87" s="111"/>
      <c r="M87" s="111"/>
    </row>
    <row r="88" spans="3:13" s="101" customFormat="1" ht="15" x14ac:dyDescent="0.25">
      <c r="C88" s="148"/>
      <c r="D88" s="148"/>
      <c r="E88" s="141"/>
      <c r="F88" s="149"/>
      <c r="H88" s="111"/>
      <c r="I88" s="111"/>
      <c r="J88" s="111"/>
      <c r="K88" s="111"/>
      <c r="L88" s="111"/>
      <c r="M88" s="111"/>
    </row>
    <row r="89" spans="3:13" s="101" customFormat="1" ht="15" x14ac:dyDescent="0.25">
      <c r="C89" s="148"/>
      <c r="D89" s="148"/>
      <c r="E89" s="141"/>
      <c r="F89" s="149"/>
      <c r="H89" s="111"/>
      <c r="I89" s="111"/>
      <c r="J89" s="111"/>
      <c r="K89" s="111"/>
      <c r="L89" s="111"/>
      <c r="M89" s="111"/>
    </row>
    <row r="90" spans="3:13" s="101" customFormat="1" ht="15" x14ac:dyDescent="0.25">
      <c r="C90" s="148"/>
      <c r="D90" s="148"/>
      <c r="E90" s="141"/>
      <c r="F90" s="149"/>
      <c r="H90" s="111"/>
      <c r="I90" s="111"/>
      <c r="J90" s="111"/>
      <c r="K90" s="111"/>
      <c r="L90" s="111"/>
      <c r="M90" s="111"/>
    </row>
    <row r="91" spans="3:13" s="101" customFormat="1" ht="15" x14ac:dyDescent="0.25">
      <c r="C91" s="148"/>
      <c r="D91" s="148"/>
      <c r="E91" s="141"/>
      <c r="F91" s="149"/>
      <c r="H91" s="111"/>
      <c r="I91" s="111"/>
      <c r="J91" s="111"/>
      <c r="K91" s="111"/>
      <c r="L91" s="111"/>
      <c r="M91" s="111"/>
    </row>
    <row r="92" spans="3:13" s="101" customFormat="1" ht="15" x14ac:dyDescent="0.25">
      <c r="C92" s="148"/>
      <c r="D92" s="148"/>
      <c r="E92" s="141"/>
      <c r="F92" s="149"/>
      <c r="H92" s="111"/>
      <c r="I92" s="111"/>
      <c r="J92" s="111"/>
      <c r="K92" s="111"/>
      <c r="L92" s="111"/>
      <c r="M92" s="111"/>
    </row>
    <row r="93" spans="3:13" s="101" customFormat="1" ht="15" x14ac:dyDescent="0.25">
      <c r="C93" s="148"/>
      <c r="D93" s="148"/>
      <c r="E93" s="141"/>
      <c r="F93" s="149"/>
      <c r="H93" s="111"/>
      <c r="I93" s="111"/>
      <c r="J93" s="111"/>
      <c r="K93" s="111"/>
      <c r="L93" s="111"/>
      <c r="M93" s="111"/>
    </row>
    <row r="94" spans="3:13" s="101" customFormat="1" ht="15" x14ac:dyDescent="0.25">
      <c r="C94" s="148"/>
      <c r="D94" s="148"/>
      <c r="E94" s="141"/>
      <c r="F94" s="149"/>
      <c r="H94" s="111"/>
      <c r="I94" s="111"/>
      <c r="J94" s="111"/>
      <c r="K94" s="111"/>
      <c r="L94" s="111"/>
      <c r="M94" s="111"/>
    </row>
    <row r="95" spans="3:13" s="101" customFormat="1" ht="15" x14ac:dyDescent="0.25">
      <c r="C95" s="148"/>
      <c r="D95" s="148"/>
      <c r="E95" s="141"/>
      <c r="F95" s="149"/>
      <c r="H95" s="111"/>
      <c r="I95" s="111"/>
      <c r="J95" s="111"/>
      <c r="K95" s="111"/>
      <c r="L95" s="111"/>
      <c r="M95" s="111"/>
    </row>
    <row r="96" spans="3:13" s="101" customFormat="1" ht="15" x14ac:dyDescent="0.25">
      <c r="C96" s="148"/>
      <c r="D96" s="148"/>
      <c r="E96" s="141"/>
      <c r="F96" s="149"/>
      <c r="H96" s="111"/>
      <c r="I96" s="111"/>
      <c r="J96" s="111"/>
      <c r="K96" s="111"/>
      <c r="L96" s="111"/>
      <c r="M96" s="111"/>
    </row>
    <row r="97" spans="3:13" s="101" customFormat="1" ht="15" x14ac:dyDescent="0.25">
      <c r="C97" s="148"/>
      <c r="D97" s="148"/>
      <c r="E97" s="141"/>
      <c r="F97" s="149"/>
      <c r="H97" s="111"/>
      <c r="I97" s="111"/>
      <c r="J97" s="111"/>
      <c r="K97" s="111"/>
      <c r="L97" s="111"/>
      <c r="M97" s="111"/>
    </row>
    <row r="98" spans="3:13" s="101" customFormat="1" ht="15" x14ac:dyDescent="0.25">
      <c r="C98" s="148"/>
      <c r="D98" s="148"/>
      <c r="E98" s="141"/>
      <c r="F98" s="149"/>
      <c r="H98" s="111"/>
      <c r="I98" s="111"/>
      <c r="J98" s="111"/>
      <c r="K98" s="111"/>
      <c r="L98" s="111"/>
      <c r="M98" s="111"/>
    </row>
    <row r="99" spans="3:13" s="101" customFormat="1" ht="15" x14ac:dyDescent="0.25">
      <c r="C99" s="148"/>
      <c r="D99" s="148"/>
      <c r="E99" s="141"/>
      <c r="F99" s="149"/>
      <c r="H99" s="111"/>
      <c r="I99" s="111"/>
      <c r="J99" s="111"/>
      <c r="K99" s="111"/>
      <c r="L99" s="111"/>
      <c r="M99" s="111"/>
    </row>
    <row r="100" spans="3:13" s="101" customFormat="1" ht="15" x14ac:dyDescent="0.25">
      <c r="C100" s="148"/>
      <c r="D100" s="148"/>
      <c r="E100" s="141"/>
      <c r="F100" s="149"/>
      <c r="H100" s="111"/>
      <c r="I100" s="111"/>
      <c r="J100" s="111"/>
      <c r="K100" s="111"/>
      <c r="L100" s="111"/>
      <c r="M100" s="111"/>
    </row>
    <row r="101" spans="3:13" s="101" customFormat="1" ht="15" x14ac:dyDescent="0.25">
      <c r="C101" s="148"/>
      <c r="D101" s="148"/>
      <c r="E101" s="141"/>
      <c r="F101" s="149"/>
      <c r="H101" s="111"/>
      <c r="I101" s="111"/>
      <c r="J101" s="111"/>
      <c r="K101" s="111"/>
      <c r="L101" s="111"/>
      <c r="M101" s="111"/>
    </row>
    <row r="102" spans="3:13" s="101" customFormat="1" ht="15" x14ac:dyDescent="0.25">
      <c r="C102" s="148"/>
      <c r="D102" s="148"/>
      <c r="E102" s="141"/>
      <c r="F102" s="149"/>
      <c r="H102" s="111"/>
      <c r="I102" s="111"/>
      <c r="J102" s="111"/>
      <c r="K102" s="111"/>
      <c r="L102" s="111"/>
      <c r="M102" s="111"/>
    </row>
    <row r="103" spans="3:13" s="101" customFormat="1" ht="15" x14ac:dyDescent="0.25">
      <c r="C103" s="148"/>
      <c r="D103" s="148"/>
      <c r="E103" s="141"/>
      <c r="F103" s="149"/>
      <c r="H103" s="111"/>
      <c r="I103" s="111"/>
      <c r="J103" s="111"/>
      <c r="K103" s="111"/>
      <c r="L103" s="111"/>
      <c r="M103" s="111"/>
    </row>
    <row r="104" spans="3:13" s="101" customFormat="1" ht="15" x14ac:dyDescent="0.25">
      <c r="C104" s="148"/>
      <c r="D104" s="148"/>
      <c r="E104" s="141"/>
      <c r="F104" s="149"/>
      <c r="H104" s="111"/>
      <c r="I104" s="111"/>
      <c r="J104" s="111"/>
      <c r="K104" s="111"/>
      <c r="L104" s="111"/>
      <c r="M104" s="111"/>
    </row>
    <row r="105" spans="3:13" s="101" customFormat="1" ht="15" x14ac:dyDescent="0.25">
      <c r="C105" s="148"/>
      <c r="D105" s="148"/>
      <c r="E105" s="141"/>
      <c r="F105" s="149"/>
      <c r="H105" s="111"/>
      <c r="I105" s="111"/>
      <c r="J105" s="111"/>
      <c r="K105" s="111"/>
      <c r="L105" s="111"/>
      <c r="M105" s="111"/>
    </row>
    <row r="106" spans="3:13" s="101" customFormat="1" ht="15" x14ac:dyDescent="0.25">
      <c r="C106" s="148"/>
      <c r="D106" s="148"/>
      <c r="E106" s="141"/>
      <c r="F106" s="149"/>
      <c r="H106" s="111"/>
      <c r="I106" s="111"/>
      <c r="J106" s="111"/>
      <c r="K106" s="111"/>
      <c r="L106" s="111"/>
      <c r="M106" s="111"/>
    </row>
    <row r="107" spans="3:13" s="101" customFormat="1" ht="15" x14ac:dyDescent="0.25">
      <c r="C107" s="148"/>
      <c r="D107" s="148"/>
      <c r="E107" s="141"/>
      <c r="F107" s="149"/>
      <c r="H107" s="111"/>
      <c r="I107" s="111"/>
      <c r="J107" s="111"/>
      <c r="K107" s="111"/>
      <c r="L107" s="111"/>
      <c r="M107" s="111"/>
    </row>
    <row r="108" spans="3:13" s="101" customFormat="1" ht="15" x14ac:dyDescent="0.25">
      <c r="C108" s="148"/>
      <c r="D108" s="148"/>
      <c r="E108" s="141"/>
      <c r="F108" s="149"/>
      <c r="H108" s="111"/>
      <c r="I108" s="111"/>
      <c r="J108" s="111"/>
      <c r="K108" s="111"/>
      <c r="L108" s="111"/>
      <c r="M108" s="111"/>
    </row>
    <row r="109" spans="3:13" s="101" customFormat="1" ht="15" x14ac:dyDescent="0.25">
      <c r="C109" s="148"/>
      <c r="D109" s="148"/>
      <c r="E109" s="141"/>
      <c r="F109" s="149"/>
      <c r="H109" s="111"/>
      <c r="I109" s="111"/>
      <c r="J109" s="111"/>
      <c r="K109" s="111"/>
      <c r="L109" s="111"/>
      <c r="M109" s="111"/>
    </row>
    <row r="110" spans="3:13" s="83" customFormat="1" x14ac:dyDescent="0.2">
      <c r="C110" s="104"/>
      <c r="D110" s="104"/>
      <c r="E110" s="98"/>
      <c r="F110" s="105"/>
      <c r="H110" s="85"/>
      <c r="I110" s="85"/>
      <c r="J110" s="85"/>
      <c r="K110" s="85"/>
      <c r="L110" s="85"/>
      <c r="M110" s="85"/>
    </row>
    <row r="111" spans="3:13" s="83" customFormat="1" x14ac:dyDescent="0.2">
      <c r="C111" s="104"/>
      <c r="D111" s="104"/>
      <c r="E111" s="98"/>
      <c r="F111" s="105"/>
      <c r="H111" s="85"/>
      <c r="I111" s="85"/>
      <c r="J111" s="85"/>
      <c r="K111" s="85"/>
      <c r="L111" s="85"/>
      <c r="M111" s="85"/>
    </row>
    <row r="112" spans="3:13" s="83" customFormat="1" x14ac:dyDescent="0.2">
      <c r="C112" s="104"/>
      <c r="D112" s="104"/>
      <c r="E112" s="98"/>
      <c r="F112" s="105"/>
      <c r="H112" s="85"/>
      <c r="I112" s="85"/>
      <c r="J112" s="85"/>
      <c r="K112" s="85"/>
      <c r="L112" s="85"/>
      <c r="M112" s="85"/>
    </row>
    <row r="113" spans="3:13" s="83" customFormat="1" x14ac:dyDescent="0.2">
      <c r="C113" s="104"/>
      <c r="D113" s="104"/>
      <c r="E113" s="98"/>
      <c r="F113" s="105"/>
      <c r="H113" s="85"/>
      <c r="I113" s="85"/>
      <c r="J113" s="85"/>
      <c r="K113" s="85"/>
      <c r="L113" s="85"/>
      <c r="M113" s="85"/>
    </row>
    <row r="114" spans="3:13" s="83" customFormat="1" x14ac:dyDescent="0.2">
      <c r="C114" s="104"/>
      <c r="D114" s="104"/>
      <c r="E114" s="98"/>
      <c r="F114" s="105"/>
      <c r="H114" s="85"/>
      <c r="I114" s="85"/>
      <c r="J114" s="85"/>
      <c r="K114" s="85"/>
      <c r="L114" s="85"/>
      <c r="M114" s="85"/>
    </row>
    <row r="115" spans="3:13" s="83" customFormat="1" x14ac:dyDescent="0.2">
      <c r="C115" s="104"/>
      <c r="D115" s="104"/>
      <c r="E115" s="98"/>
      <c r="F115" s="105"/>
      <c r="H115" s="85"/>
      <c r="I115" s="85"/>
      <c r="J115" s="85"/>
      <c r="K115" s="85"/>
      <c r="L115" s="85"/>
      <c r="M115" s="85"/>
    </row>
    <row r="116" spans="3:13" s="83" customFormat="1" x14ac:dyDescent="0.2">
      <c r="C116" s="104"/>
      <c r="D116" s="104"/>
      <c r="E116" s="98"/>
      <c r="F116" s="105"/>
      <c r="H116" s="85"/>
      <c r="I116" s="85"/>
      <c r="J116" s="85"/>
      <c r="K116" s="85"/>
      <c r="L116" s="85"/>
      <c r="M116" s="85"/>
    </row>
    <row r="117" spans="3:13" s="83" customFormat="1" x14ac:dyDescent="0.2">
      <c r="C117" s="104"/>
      <c r="D117" s="104"/>
      <c r="E117" s="98"/>
      <c r="F117" s="105"/>
      <c r="H117" s="85"/>
      <c r="I117" s="85"/>
      <c r="J117" s="85"/>
      <c r="K117" s="85"/>
      <c r="L117" s="85"/>
      <c r="M117" s="85"/>
    </row>
    <row r="118" spans="3:13" s="83" customFormat="1" x14ac:dyDescent="0.2">
      <c r="C118" s="104"/>
      <c r="D118" s="104"/>
      <c r="E118" s="98"/>
      <c r="F118" s="105"/>
      <c r="H118" s="85"/>
      <c r="I118" s="85"/>
      <c r="J118" s="85"/>
      <c r="K118" s="85"/>
      <c r="L118" s="85"/>
      <c r="M118" s="85"/>
    </row>
    <row r="119" spans="3:13" s="83" customFormat="1" x14ac:dyDescent="0.2">
      <c r="C119" s="104"/>
      <c r="D119" s="104"/>
      <c r="E119" s="98"/>
      <c r="F119" s="105"/>
      <c r="H119" s="85"/>
      <c r="I119" s="85"/>
      <c r="J119" s="85"/>
      <c r="K119" s="85"/>
      <c r="L119" s="85"/>
      <c r="M119" s="85"/>
    </row>
    <row r="120" spans="3:13" s="83" customFormat="1" x14ac:dyDescent="0.2">
      <c r="C120" s="104"/>
      <c r="D120" s="104"/>
      <c r="E120" s="98"/>
      <c r="F120" s="105"/>
      <c r="H120" s="85"/>
      <c r="I120" s="85"/>
      <c r="J120" s="85"/>
      <c r="K120" s="85"/>
      <c r="L120" s="85"/>
      <c r="M120" s="85"/>
    </row>
    <row r="121" spans="3:13" s="83" customFormat="1" x14ac:dyDescent="0.2">
      <c r="C121" s="104"/>
      <c r="D121" s="104"/>
      <c r="E121" s="98"/>
      <c r="F121" s="105"/>
      <c r="H121" s="85"/>
      <c r="I121" s="85"/>
      <c r="J121" s="85"/>
      <c r="K121" s="85"/>
      <c r="L121" s="85"/>
      <c r="M121" s="85"/>
    </row>
    <row r="122" spans="3:13" s="83" customFormat="1" x14ac:dyDescent="0.2">
      <c r="C122" s="104"/>
      <c r="D122" s="104"/>
      <c r="E122" s="98"/>
      <c r="F122" s="105"/>
      <c r="H122" s="85"/>
      <c r="I122" s="85"/>
      <c r="J122" s="85"/>
      <c r="K122" s="85"/>
      <c r="L122" s="85"/>
      <c r="M122" s="85"/>
    </row>
    <row r="123" spans="3:13" s="83" customFormat="1" x14ac:dyDescent="0.2">
      <c r="C123" s="104"/>
      <c r="D123" s="104"/>
      <c r="E123" s="98"/>
      <c r="F123" s="105"/>
      <c r="H123" s="85"/>
      <c r="I123" s="85"/>
      <c r="J123" s="85"/>
      <c r="K123" s="85"/>
      <c r="L123" s="85"/>
      <c r="M123" s="85"/>
    </row>
    <row r="124" spans="3:13" s="83" customFormat="1" x14ac:dyDescent="0.2">
      <c r="C124" s="104"/>
      <c r="D124" s="104"/>
      <c r="E124" s="98"/>
      <c r="F124" s="105"/>
      <c r="H124" s="85"/>
      <c r="I124" s="85"/>
      <c r="J124" s="85"/>
      <c r="K124" s="85"/>
      <c r="L124" s="85"/>
      <c r="M124" s="85"/>
    </row>
    <row r="125" spans="3:13" s="83" customFormat="1" x14ac:dyDescent="0.2">
      <c r="C125" s="104"/>
      <c r="D125" s="104"/>
      <c r="E125" s="98"/>
      <c r="F125" s="105"/>
      <c r="H125" s="85"/>
      <c r="I125" s="85"/>
      <c r="J125" s="85"/>
      <c r="K125" s="85"/>
      <c r="L125" s="85"/>
      <c r="M125" s="85"/>
    </row>
    <row r="126" spans="3:13" s="83" customFormat="1" x14ac:dyDescent="0.2">
      <c r="C126" s="104"/>
      <c r="D126" s="104"/>
      <c r="E126" s="98"/>
      <c r="F126" s="105"/>
      <c r="H126" s="85"/>
      <c r="I126" s="85"/>
      <c r="J126" s="85"/>
      <c r="K126" s="85"/>
      <c r="L126" s="85"/>
      <c r="M126" s="85"/>
    </row>
    <row r="127" spans="3:13" s="83" customFormat="1" x14ac:dyDescent="0.2">
      <c r="C127" s="104"/>
      <c r="D127" s="104"/>
      <c r="E127" s="98"/>
      <c r="F127" s="105"/>
      <c r="H127" s="85"/>
      <c r="I127" s="85"/>
      <c r="J127" s="85"/>
      <c r="K127" s="85"/>
      <c r="L127" s="85"/>
      <c r="M127" s="85"/>
    </row>
    <row r="128" spans="3:13" s="83" customFormat="1" x14ac:dyDescent="0.2">
      <c r="C128" s="104"/>
      <c r="D128" s="104"/>
      <c r="E128" s="98"/>
      <c r="F128" s="105"/>
      <c r="H128" s="85"/>
      <c r="I128" s="85"/>
      <c r="J128" s="85"/>
      <c r="K128" s="85"/>
      <c r="L128" s="85"/>
      <c r="M128" s="85"/>
    </row>
    <row r="129" spans="3:13" s="83" customFormat="1" x14ac:dyDescent="0.2">
      <c r="C129" s="104"/>
      <c r="D129" s="104"/>
      <c r="E129" s="98"/>
      <c r="F129" s="105"/>
      <c r="H129" s="85"/>
      <c r="I129" s="85"/>
      <c r="J129" s="85"/>
      <c r="K129" s="85"/>
      <c r="L129" s="85"/>
      <c r="M129" s="85"/>
    </row>
    <row r="130" spans="3:13" s="83" customFormat="1" x14ac:dyDescent="0.2">
      <c r="C130" s="104"/>
      <c r="D130" s="104"/>
      <c r="E130" s="98"/>
      <c r="F130" s="105"/>
      <c r="H130" s="85"/>
      <c r="I130" s="85"/>
      <c r="J130" s="85"/>
      <c r="K130" s="85"/>
      <c r="L130" s="85"/>
      <c r="M130" s="85"/>
    </row>
    <row r="131" spans="3:13" s="83" customFormat="1" x14ac:dyDescent="0.2">
      <c r="C131" s="104"/>
      <c r="D131" s="104"/>
      <c r="E131" s="98"/>
      <c r="F131" s="105"/>
      <c r="H131" s="85"/>
      <c r="I131" s="85"/>
      <c r="J131" s="85"/>
      <c r="K131" s="85"/>
      <c r="L131" s="85"/>
      <c r="M131" s="85"/>
    </row>
    <row r="132" spans="3:13" s="83" customFormat="1" x14ac:dyDescent="0.2">
      <c r="C132" s="104"/>
      <c r="D132" s="104"/>
      <c r="E132" s="98"/>
      <c r="F132" s="105"/>
      <c r="H132" s="85"/>
      <c r="I132" s="85"/>
      <c r="J132" s="85"/>
      <c r="K132" s="85"/>
      <c r="L132" s="85"/>
      <c r="M132" s="85"/>
    </row>
    <row r="133" spans="3:13" s="83" customFormat="1" x14ac:dyDescent="0.2">
      <c r="C133" s="104"/>
      <c r="D133" s="104"/>
      <c r="E133" s="98"/>
      <c r="F133" s="105"/>
      <c r="H133" s="85"/>
      <c r="I133" s="85"/>
      <c r="J133" s="85"/>
      <c r="K133" s="85"/>
      <c r="L133" s="85"/>
      <c r="M133" s="85"/>
    </row>
    <row r="134" spans="3:13" s="83" customFormat="1" x14ac:dyDescent="0.2">
      <c r="C134" s="104"/>
      <c r="D134" s="104"/>
      <c r="E134" s="98"/>
      <c r="F134" s="105"/>
      <c r="H134" s="85"/>
      <c r="I134" s="85"/>
      <c r="J134" s="85"/>
      <c r="K134" s="85"/>
      <c r="L134" s="85"/>
      <c r="M134" s="85"/>
    </row>
    <row r="135" spans="3:13" s="83" customFormat="1" x14ac:dyDescent="0.2">
      <c r="C135" s="104"/>
      <c r="D135" s="104"/>
      <c r="E135" s="98"/>
      <c r="F135" s="105"/>
      <c r="H135" s="85"/>
      <c r="I135" s="85"/>
      <c r="J135" s="85"/>
      <c r="K135" s="85"/>
      <c r="L135" s="85"/>
      <c r="M135" s="85"/>
    </row>
    <row r="136" spans="3:13" s="83" customFormat="1" x14ac:dyDescent="0.2">
      <c r="C136" s="104"/>
      <c r="D136" s="104"/>
      <c r="E136" s="98"/>
      <c r="F136" s="105"/>
      <c r="H136" s="85"/>
      <c r="I136" s="85"/>
      <c r="J136" s="85"/>
      <c r="K136" s="85"/>
      <c r="L136" s="85"/>
      <c r="M136" s="85"/>
    </row>
    <row r="137" spans="3:13" s="83" customFormat="1" x14ac:dyDescent="0.2">
      <c r="C137" s="104"/>
      <c r="D137" s="104"/>
      <c r="E137" s="98"/>
      <c r="F137" s="105"/>
      <c r="H137" s="85"/>
      <c r="I137" s="85"/>
      <c r="J137" s="85"/>
      <c r="K137" s="85"/>
      <c r="L137" s="85"/>
      <c r="M137" s="85"/>
    </row>
    <row r="138" spans="3:13" s="83" customFormat="1" x14ac:dyDescent="0.2">
      <c r="C138" s="104"/>
      <c r="D138" s="104"/>
      <c r="E138" s="98"/>
      <c r="F138" s="105"/>
      <c r="H138" s="85"/>
      <c r="I138" s="85"/>
      <c r="J138" s="85"/>
      <c r="K138" s="85"/>
      <c r="L138" s="85"/>
      <c r="M138" s="85"/>
    </row>
    <row r="139" spans="3:13" s="83" customFormat="1" x14ac:dyDescent="0.2">
      <c r="C139" s="104"/>
      <c r="D139" s="104"/>
      <c r="E139" s="98"/>
      <c r="F139" s="105"/>
      <c r="H139" s="85"/>
      <c r="I139" s="85"/>
      <c r="J139" s="85"/>
      <c r="K139" s="85"/>
      <c r="L139" s="85"/>
      <c r="M139" s="85"/>
    </row>
    <row r="140" spans="3:13" s="83" customFormat="1" x14ac:dyDescent="0.2">
      <c r="C140" s="104"/>
      <c r="D140" s="104"/>
      <c r="E140" s="98"/>
      <c r="F140" s="105"/>
      <c r="H140" s="85"/>
      <c r="I140" s="85"/>
      <c r="J140" s="85"/>
      <c r="K140" s="85"/>
      <c r="L140" s="85"/>
      <c r="M140" s="85"/>
    </row>
    <row r="141" spans="3:13" s="83" customFormat="1" x14ac:dyDescent="0.2">
      <c r="C141" s="104"/>
      <c r="D141" s="104"/>
      <c r="E141" s="98"/>
      <c r="F141" s="105"/>
      <c r="H141" s="85"/>
      <c r="I141" s="85"/>
      <c r="J141" s="85"/>
      <c r="K141" s="85"/>
      <c r="L141" s="85"/>
      <c r="M141" s="85"/>
    </row>
    <row r="142" spans="3:13" s="83" customFormat="1" x14ac:dyDescent="0.2">
      <c r="C142" s="104"/>
      <c r="D142" s="104"/>
      <c r="E142" s="98"/>
      <c r="F142" s="105"/>
      <c r="H142" s="85"/>
      <c r="I142" s="85"/>
      <c r="J142" s="85"/>
      <c r="K142" s="85"/>
      <c r="L142" s="85"/>
      <c r="M142" s="85"/>
    </row>
    <row r="143" spans="3:13" s="83" customFormat="1" x14ac:dyDescent="0.2">
      <c r="C143" s="104"/>
      <c r="D143" s="104"/>
      <c r="E143" s="98"/>
      <c r="F143" s="105"/>
      <c r="H143" s="85"/>
      <c r="I143" s="85"/>
      <c r="J143" s="85"/>
      <c r="K143" s="85"/>
      <c r="L143" s="85"/>
      <c r="M143" s="85"/>
    </row>
    <row r="144" spans="3:13" s="83" customFormat="1" x14ac:dyDescent="0.2">
      <c r="C144" s="104"/>
      <c r="D144" s="104"/>
      <c r="E144" s="98"/>
      <c r="F144" s="105"/>
      <c r="H144" s="85"/>
      <c r="I144" s="85"/>
      <c r="J144" s="85"/>
      <c r="K144" s="85"/>
      <c r="L144" s="85"/>
      <c r="M144" s="85"/>
    </row>
  </sheetData>
  <mergeCells count="2">
    <mergeCell ref="A1:G1"/>
    <mergeCell ref="A36:G37"/>
  </mergeCells>
  <pageMargins left="0.7" right="0.7" top="0.75" bottom="0.75" header="0.3" footer="0.3"/>
  <pageSetup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A2" sqref="A2"/>
    </sheetView>
  </sheetViews>
  <sheetFormatPr defaultColWidth="9" defaultRowHeight="14.25" x14ac:dyDescent="0.2"/>
  <cols>
    <col min="1" max="1" width="35" style="1" customWidth="1"/>
    <col min="2" max="2" width="14.75" style="1" bestFit="1" customWidth="1"/>
    <col min="3" max="3" width="16.5" style="1" bestFit="1" customWidth="1"/>
    <col min="4" max="4" width="14.75" style="1" bestFit="1" customWidth="1"/>
    <col min="5" max="5" width="14" style="1" customWidth="1"/>
    <col min="6" max="6" width="14.75" style="1" bestFit="1" customWidth="1"/>
    <col min="7" max="7" width="15.75" style="1" customWidth="1"/>
    <col min="8" max="8" width="9" style="1"/>
    <col min="9" max="9" width="11.5" style="1" bestFit="1" customWidth="1"/>
    <col min="10" max="16384" width="9" style="1"/>
  </cols>
  <sheetData>
    <row r="1" spans="1:9" s="101" customFormat="1" ht="34.5" customHeight="1" x14ac:dyDescent="0.3">
      <c r="A1" s="694" t="s">
        <v>300</v>
      </c>
      <c r="B1" s="694"/>
      <c r="C1" s="694"/>
      <c r="D1" s="694"/>
      <c r="E1" s="694"/>
      <c r="F1" s="694"/>
      <c r="G1" s="694"/>
    </row>
    <row r="2" spans="1:9" ht="17.25" thickBot="1" x14ac:dyDescent="0.3">
      <c r="A2" s="346"/>
      <c r="B2" s="347"/>
      <c r="C2" s="347"/>
      <c r="D2" s="347"/>
      <c r="E2" s="347"/>
      <c r="F2" s="347"/>
      <c r="G2" s="347"/>
    </row>
    <row r="3" spans="1:9" s="131" customFormat="1" ht="15.75" thickBot="1" x14ac:dyDescent="0.3">
      <c r="A3" s="369" t="s">
        <v>301</v>
      </c>
      <c r="B3" s="288" t="s">
        <v>303</v>
      </c>
      <c r="C3" s="422" t="s">
        <v>140</v>
      </c>
      <c r="D3" s="423" t="s">
        <v>304</v>
      </c>
      <c r="E3" s="424" t="s">
        <v>141</v>
      </c>
      <c r="F3" s="425" t="s">
        <v>305</v>
      </c>
      <c r="G3" s="110" t="s">
        <v>205</v>
      </c>
    </row>
    <row r="4" spans="1:9" s="131" customFormat="1" ht="15" x14ac:dyDescent="0.25">
      <c r="A4" s="265" t="s">
        <v>13</v>
      </c>
      <c r="B4" s="183">
        <v>734154833</v>
      </c>
      <c r="C4" s="426">
        <v>9120363034</v>
      </c>
      <c r="D4" s="183">
        <v>694689860</v>
      </c>
      <c r="E4" s="426">
        <v>7741596339</v>
      </c>
      <c r="F4" s="183">
        <v>685498598.80200005</v>
      </c>
      <c r="G4" s="427">
        <v>7856488773.6020002</v>
      </c>
      <c r="I4" s="366"/>
    </row>
    <row r="5" spans="1:9" s="101" customFormat="1" ht="15" x14ac:dyDescent="0.25">
      <c r="A5" s="266" t="s">
        <v>14</v>
      </c>
      <c r="B5" s="183">
        <v>392809773.18599999</v>
      </c>
      <c r="C5" s="426">
        <v>1831466137.6230001</v>
      </c>
      <c r="D5" s="183">
        <v>398497092.26000023</v>
      </c>
      <c r="E5" s="426">
        <v>1457475805.3509991</v>
      </c>
      <c r="F5" s="183">
        <v>393874032.55800003</v>
      </c>
      <c r="G5" s="426">
        <v>1559512111.1930001</v>
      </c>
    </row>
    <row r="6" spans="1:9" s="101" customFormat="1" ht="15" x14ac:dyDescent="0.25">
      <c r="A6" s="266" t="s">
        <v>16</v>
      </c>
      <c r="B6" s="183">
        <v>251276568.535</v>
      </c>
      <c r="C6" s="426">
        <v>1217704782.9779999</v>
      </c>
      <c r="D6" s="183">
        <v>237388372.002</v>
      </c>
      <c r="E6" s="426">
        <v>774545955.62099767</v>
      </c>
      <c r="F6" s="183">
        <v>254025383.23800001</v>
      </c>
      <c r="G6" s="426">
        <v>1274422677.721</v>
      </c>
    </row>
    <row r="7" spans="1:9" s="101" customFormat="1" ht="15" x14ac:dyDescent="0.25">
      <c r="A7" s="266" t="s">
        <v>83</v>
      </c>
      <c r="B7" s="183">
        <v>252967692.86399999</v>
      </c>
      <c r="C7" s="426">
        <v>1107196091.0469999</v>
      </c>
      <c r="D7" s="183">
        <v>255392244.23499995</v>
      </c>
      <c r="E7" s="426">
        <v>932095471.95500231</v>
      </c>
      <c r="F7" s="183">
        <v>230804982.472</v>
      </c>
      <c r="G7" s="426">
        <v>684959766.38000298</v>
      </c>
    </row>
    <row r="8" spans="1:9" s="101" customFormat="1" ht="15" x14ac:dyDescent="0.25">
      <c r="A8" s="266" t="s">
        <v>15</v>
      </c>
      <c r="B8" s="183">
        <v>228424697.91600001</v>
      </c>
      <c r="C8" s="426">
        <v>1342755924.9319999</v>
      </c>
      <c r="D8" s="183">
        <v>229751751.02000004</v>
      </c>
      <c r="E8" s="426">
        <v>951150141.41699624</v>
      </c>
      <c r="F8" s="183">
        <v>228497775.678</v>
      </c>
      <c r="G8" s="426">
        <v>970983107.02800298</v>
      </c>
    </row>
    <row r="9" spans="1:9" s="101" customFormat="1" ht="15" x14ac:dyDescent="0.25">
      <c r="A9" s="266" t="s">
        <v>18</v>
      </c>
      <c r="B9" s="183">
        <v>190807129.44</v>
      </c>
      <c r="C9" s="426">
        <v>1326912740.97</v>
      </c>
      <c r="D9" s="183">
        <v>178065118.81200001</v>
      </c>
      <c r="E9" s="426">
        <v>845610350.77299857</v>
      </c>
      <c r="F9" s="183">
        <v>177606804.21799999</v>
      </c>
      <c r="G9" s="426">
        <v>1638535224.085</v>
      </c>
    </row>
    <row r="10" spans="1:9" s="101" customFormat="1" ht="15" x14ac:dyDescent="0.25">
      <c r="A10" s="266" t="s">
        <v>17</v>
      </c>
      <c r="B10" s="183">
        <v>179529982.44</v>
      </c>
      <c r="C10" s="426">
        <v>1804901788.293</v>
      </c>
      <c r="D10" s="183">
        <v>179987300.88</v>
      </c>
      <c r="E10" s="426">
        <v>1578074570.3300087</v>
      </c>
      <c r="F10" s="183">
        <v>175442901.56</v>
      </c>
      <c r="G10" s="426">
        <v>861392402.49699998</v>
      </c>
    </row>
    <row r="11" spans="1:9" s="101" customFormat="1" ht="15" x14ac:dyDescent="0.25">
      <c r="A11" s="266" t="s">
        <v>19</v>
      </c>
      <c r="B11" s="183">
        <v>155356059.16999999</v>
      </c>
      <c r="C11" s="426">
        <v>639657381.15999997</v>
      </c>
      <c r="D11" s="183">
        <v>155508832.18000001</v>
      </c>
      <c r="E11" s="426">
        <v>617387399.30900311</v>
      </c>
      <c r="F11" s="183">
        <v>151306167.53</v>
      </c>
      <c r="G11" s="426">
        <v>599822162.87599897</v>
      </c>
    </row>
    <row r="12" spans="1:9" s="101" customFormat="1" ht="15" x14ac:dyDescent="0.25">
      <c r="A12" s="266" t="s">
        <v>20</v>
      </c>
      <c r="B12" s="183">
        <v>125896440.81999999</v>
      </c>
      <c r="C12" s="426">
        <v>843276231.05999994</v>
      </c>
      <c r="D12" s="183">
        <v>126173028.81999999</v>
      </c>
      <c r="E12" s="426">
        <v>754602791.25400054</v>
      </c>
      <c r="F12" s="183">
        <v>127255056.04000001</v>
      </c>
      <c r="G12" s="426">
        <v>710504499.60099995</v>
      </c>
    </row>
    <row r="13" spans="1:9" s="101" customFormat="1" ht="15" x14ac:dyDescent="0.25">
      <c r="A13" s="266" t="s">
        <v>22</v>
      </c>
      <c r="B13" s="183">
        <v>113569588.837</v>
      </c>
      <c r="C13" s="426">
        <v>879662205.14700007</v>
      </c>
      <c r="D13" s="183">
        <v>114533588.96999995</v>
      </c>
      <c r="E13" s="426">
        <v>821515753.56600845</v>
      </c>
      <c r="F13" s="183">
        <v>112063682.65000001</v>
      </c>
      <c r="G13" s="426">
        <v>779699387.76199996</v>
      </c>
    </row>
    <row r="14" spans="1:9" s="101" customFormat="1" ht="15" x14ac:dyDescent="0.25">
      <c r="A14" s="266" t="s">
        <v>21</v>
      </c>
      <c r="B14" s="183">
        <v>64772644.402000003</v>
      </c>
      <c r="C14" s="426">
        <v>272137992.28799999</v>
      </c>
      <c r="D14" s="183">
        <v>59067298.289999962</v>
      </c>
      <c r="E14" s="426">
        <v>195703679.8440069</v>
      </c>
      <c r="F14" s="183">
        <v>54696948.365999997</v>
      </c>
      <c r="G14" s="426">
        <v>208178638.509</v>
      </c>
    </row>
    <row r="15" spans="1:9" s="101" customFormat="1" ht="15" x14ac:dyDescent="0.25">
      <c r="A15" s="266" t="s">
        <v>23</v>
      </c>
      <c r="B15" s="183">
        <v>42435764</v>
      </c>
      <c r="C15" s="426">
        <v>356023062.28600001</v>
      </c>
      <c r="D15" s="183">
        <v>42509973</v>
      </c>
      <c r="E15" s="426">
        <v>348737565.68899971</v>
      </c>
      <c r="F15" s="183">
        <v>43899525</v>
      </c>
      <c r="G15" s="426">
        <v>353235541.546</v>
      </c>
    </row>
    <row r="16" spans="1:9" s="101" customFormat="1" ht="15" x14ac:dyDescent="0.25">
      <c r="A16" s="266" t="s">
        <v>26</v>
      </c>
      <c r="B16" s="183">
        <v>21628008.460000001</v>
      </c>
      <c r="C16" s="426">
        <v>321082630.85000002</v>
      </c>
      <c r="D16" s="183">
        <v>24475726.059999999</v>
      </c>
      <c r="E16" s="426">
        <v>364468124.52800012</v>
      </c>
      <c r="F16" s="183">
        <v>26644514.93</v>
      </c>
      <c r="G16" s="426">
        <v>421058758.10500002</v>
      </c>
    </row>
    <row r="17" spans="1:7" s="101" customFormat="1" ht="15" x14ac:dyDescent="0.25">
      <c r="A17" s="266" t="s">
        <v>134</v>
      </c>
      <c r="B17" s="183"/>
      <c r="C17" s="257"/>
      <c r="D17" s="183">
        <v>20474793.379999999</v>
      </c>
      <c r="E17" s="426">
        <v>557251869.71000004</v>
      </c>
      <c r="F17" s="183">
        <v>20544259.710000001</v>
      </c>
      <c r="G17" s="426">
        <v>561304797.86000001</v>
      </c>
    </row>
    <row r="18" spans="1:7" s="101" customFormat="1" ht="15" x14ac:dyDescent="0.25">
      <c r="A18" s="266" t="s">
        <v>24</v>
      </c>
      <c r="B18" s="183">
        <v>16825790.546999998</v>
      </c>
      <c r="C18" s="426">
        <v>120109271.69999999</v>
      </c>
      <c r="D18" s="183">
        <v>17500127.776999999</v>
      </c>
      <c r="E18" s="426">
        <v>80296780.149999663</v>
      </c>
      <c r="F18" s="183">
        <v>18402031.559999999</v>
      </c>
      <c r="G18" s="426">
        <v>90006592.363000095</v>
      </c>
    </row>
    <row r="19" spans="1:7" s="101" customFormat="1" ht="15" x14ac:dyDescent="0.25">
      <c r="A19" s="266" t="s">
        <v>25</v>
      </c>
      <c r="B19" s="183">
        <v>12726416.58</v>
      </c>
      <c r="C19" s="426">
        <v>201600643.43900001</v>
      </c>
      <c r="D19" s="183">
        <v>13255242.619999999</v>
      </c>
      <c r="E19" s="426">
        <v>200072336.98299903</v>
      </c>
      <c r="F19" s="183">
        <v>13262578.630000001</v>
      </c>
      <c r="G19" s="426">
        <v>188892382.883001</v>
      </c>
    </row>
    <row r="20" spans="1:7" s="101" customFormat="1" ht="15" x14ac:dyDescent="0.25">
      <c r="A20" s="266" t="s">
        <v>136</v>
      </c>
      <c r="B20" s="183"/>
      <c r="C20" s="257"/>
      <c r="D20" s="183">
        <v>11217950.965999994</v>
      </c>
      <c r="E20" s="426">
        <v>52691535.031000152</v>
      </c>
      <c r="F20" s="183">
        <v>11113507.146</v>
      </c>
      <c r="G20" s="426">
        <v>54777650.490000099</v>
      </c>
    </row>
    <row r="21" spans="1:7" s="101" customFormat="1" ht="15" x14ac:dyDescent="0.25">
      <c r="A21" s="266" t="s">
        <v>138</v>
      </c>
      <c r="B21" s="183"/>
      <c r="C21" s="257"/>
      <c r="D21" s="183">
        <v>9242247.2699999996</v>
      </c>
      <c r="E21" s="426">
        <v>25261657.036000028</v>
      </c>
      <c r="F21" s="183">
        <v>9455605.1699999999</v>
      </c>
      <c r="G21" s="426">
        <v>128959999.06</v>
      </c>
    </row>
    <row r="22" spans="1:7" s="101" customFormat="1" ht="15" x14ac:dyDescent="0.25">
      <c r="A22" s="266" t="s">
        <v>137</v>
      </c>
      <c r="B22" s="183"/>
      <c r="C22" s="257"/>
      <c r="D22" s="183">
        <v>9176897.620000001</v>
      </c>
      <c r="E22" s="426">
        <v>126842743.21000004</v>
      </c>
      <c r="F22" s="183">
        <v>9166373.8699999992</v>
      </c>
      <c r="G22" s="426">
        <v>26448442.609999999</v>
      </c>
    </row>
    <row r="23" spans="1:7" s="101" customFormat="1" ht="15" x14ac:dyDescent="0.25">
      <c r="A23" s="266" t="s">
        <v>27</v>
      </c>
      <c r="B23" s="183">
        <v>6863643.1500000004</v>
      </c>
      <c r="C23" s="426">
        <v>35227032.549999997</v>
      </c>
      <c r="D23" s="183">
        <v>6780175.4399999995</v>
      </c>
      <c r="E23" s="426">
        <v>20436687.968999997</v>
      </c>
      <c r="F23" s="183">
        <v>7150550.6200000001</v>
      </c>
      <c r="G23" s="426">
        <v>21954311.278000001</v>
      </c>
    </row>
    <row r="24" spans="1:7" s="101" customFormat="1" ht="15" x14ac:dyDescent="0.25">
      <c r="A24" s="266" t="s">
        <v>135</v>
      </c>
      <c r="B24" s="183"/>
      <c r="C24" s="257"/>
      <c r="D24" s="183">
        <v>5629487.8399999989</v>
      </c>
      <c r="E24" s="426">
        <v>48384933.899999991</v>
      </c>
      <c r="F24" s="183">
        <v>5563900.3700000001</v>
      </c>
      <c r="G24" s="426">
        <v>46201297.149999999</v>
      </c>
    </row>
    <row r="25" spans="1:7" s="101" customFormat="1" ht="15" x14ac:dyDescent="0.25">
      <c r="A25" s="266" t="s">
        <v>28</v>
      </c>
      <c r="B25" s="183">
        <v>4735063.6399999997</v>
      </c>
      <c r="C25" s="426">
        <v>58588609.32</v>
      </c>
      <c r="D25" s="183">
        <v>5656437.1399999997</v>
      </c>
      <c r="E25" s="426">
        <v>68681746.748999983</v>
      </c>
      <c r="F25" s="183">
        <v>5428199.7599999998</v>
      </c>
      <c r="G25" s="426">
        <v>80853181.936000004</v>
      </c>
    </row>
    <row r="26" spans="1:7" s="101" customFormat="1" ht="15" x14ac:dyDescent="0.25">
      <c r="A26" s="266" t="s">
        <v>29</v>
      </c>
      <c r="B26" s="183">
        <v>3988592.432</v>
      </c>
      <c r="C26" s="426">
        <v>34218348.794</v>
      </c>
      <c r="D26" s="183">
        <v>4018560.8689999962</v>
      </c>
      <c r="E26" s="426">
        <v>31250078.628999945</v>
      </c>
      <c r="F26" s="183">
        <v>3987656.47</v>
      </c>
      <c r="G26" s="426">
        <v>31141528.1010001</v>
      </c>
    </row>
    <row r="27" spans="1:7" s="101" customFormat="1" ht="15" x14ac:dyDescent="0.25">
      <c r="A27" s="266" t="s">
        <v>139</v>
      </c>
      <c r="B27" s="183"/>
      <c r="C27" s="257"/>
      <c r="D27" s="183">
        <v>3858710.85</v>
      </c>
      <c r="E27" s="426">
        <v>149057578.06000003</v>
      </c>
      <c r="F27" s="183">
        <v>3681394.97</v>
      </c>
      <c r="G27" s="426">
        <v>154224128.47</v>
      </c>
    </row>
    <row r="28" spans="1:7" s="101" customFormat="1" ht="15.75" thickBot="1" x14ac:dyDescent="0.3">
      <c r="A28" s="267" t="s">
        <v>30</v>
      </c>
      <c r="B28" s="183">
        <v>1200190.58</v>
      </c>
      <c r="C28" s="428">
        <v>7018081.1699999999</v>
      </c>
      <c r="D28" s="183">
        <v>1265150.58</v>
      </c>
      <c r="E28" s="426">
        <v>4891993.6599999992</v>
      </c>
      <c r="F28" s="183">
        <v>995907.41</v>
      </c>
      <c r="G28" s="428">
        <v>4005931.25</v>
      </c>
    </row>
    <row r="29" spans="1:7" s="101" customFormat="1" ht="16.5" customHeight="1" thickBot="1" x14ac:dyDescent="0.3">
      <c r="A29" s="115" t="s">
        <v>1</v>
      </c>
      <c r="B29" s="282">
        <f>SUBTOTAL(109,Table922[FY 2014 SF])</f>
        <v>2799968879.9990001</v>
      </c>
      <c r="C29" s="429">
        <f>SUBTOTAL(109,Table922[FY 2014 AOC***])</f>
        <v>21519901989.606995</v>
      </c>
      <c r="D29" s="116">
        <f>SUBTOTAL(109,Table922[FY 2015 SF])</f>
        <v>2804115968.8809996</v>
      </c>
      <c r="E29" s="430">
        <f>SUBTOTAL(109,Table922[FY 2015 AOC***])</f>
        <v>18748083889.72403</v>
      </c>
      <c r="F29" s="116">
        <f>SUBTOTAL(109,Table922[FY 2016 SF])</f>
        <v>2770368338.7279997</v>
      </c>
      <c r="G29" s="429">
        <f>SUBTOTAL(109,Table922[FY 2016 AOC***])</f>
        <v>19307563294.356014</v>
      </c>
    </row>
    <row r="30" spans="1:7" s="101" customFormat="1" ht="15" x14ac:dyDescent="0.25">
      <c r="A30" s="131"/>
      <c r="B30" s="131"/>
      <c r="C30" s="131"/>
      <c r="D30" s="131"/>
      <c r="E30" s="131"/>
    </row>
    <row r="31" spans="1:7" s="150" customFormat="1" ht="15" x14ac:dyDescent="0.25">
      <c r="A31" s="151" t="s">
        <v>160</v>
      </c>
    </row>
    <row r="32" spans="1:7" s="150" customFormat="1" ht="15" x14ac:dyDescent="0.25">
      <c r="A32" s="239" t="s">
        <v>164</v>
      </c>
      <c r="B32" s="236"/>
      <c r="C32" s="236"/>
      <c r="D32" s="236"/>
      <c r="E32" s="236"/>
      <c r="F32" s="236"/>
      <c r="G32" s="240"/>
    </row>
    <row r="33" spans="1:7" s="150" customFormat="1" ht="15" x14ac:dyDescent="0.25">
      <c r="A33" s="150" t="s">
        <v>302</v>
      </c>
    </row>
    <row r="34" spans="1:7" s="150" customFormat="1" ht="15" x14ac:dyDescent="0.25">
      <c r="A34" s="150" t="s">
        <v>161</v>
      </c>
      <c r="C34" s="241"/>
    </row>
    <row r="35" spans="1:7" s="150" customFormat="1" ht="15" x14ac:dyDescent="0.25">
      <c r="A35" s="150" t="s">
        <v>172</v>
      </c>
    </row>
    <row r="36" spans="1:7" s="150" customFormat="1" ht="15" x14ac:dyDescent="0.25"/>
    <row r="42" spans="1:7" x14ac:dyDescent="0.2">
      <c r="G42" s="248"/>
    </row>
    <row r="43" spans="1:7" x14ac:dyDescent="0.2">
      <c r="G43" s="295"/>
    </row>
    <row r="53" ht="15" customHeight="1" x14ac:dyDescent="0.2"/>
  </sheetData>
  <mergeCells count="1">
    <mergeCell ref="A1:G1"/>
  </mergeCells>
  <pageMargins left="0.7" right="0.7" top="0.75" bottom="0.75" header="0.3" footer="0.3"/>
  <pageSetup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workbookViewId="0">
      <selection activeCell="A2" sqref="A2"/>
    </sheetView>
  </sheetViews>
  <sheetFormatPr defaultColWidth="9" defaultRowHeight="12.75" x14ac:dyDescent="0.2"/>
  <cols>
    <col min="1" max="1" width="43.5" style="5" customWidth="1"/>
    <col min="2" max="2" width="15.375" style="5" customWidth="1"/>
    <col min="3" max="3" width="15.125" style="5" bestFit="1" customWidth="1"/>
    <col min="4" max="4" width="13.375" style="5" bestFit="1" customWidth="1"/>
    <col min="5" max="5" width="22" style="5" bestFit="1" customWidth="1"/>
    <col min="6" max="6" width="22.125" style="37" customWidth="1"/>
    <col min="7" max="16384" width="9" style="5"/>
  </cols>
  <sheetData>
    <row r="1" spans="1:7" s="83" customFormat="1" ht="18.75" x14ac:dyDescent="0.3">
      <c r="A1" s="152" t="s">
        <v>273</v>
      </c>
      <c r="B1" s="152"/>
      <c r="F1" s="82"/>
    </row>
    <row r="2" spans="1:7" ht="13.5" thickBot="1" x14ac:dyDescent="0.25">
      <c r="A2" s="2"/>
      <c r="B2" s="2"/>
      <c r="F2" s="419"/>
    </row>
    <row r="3" spans="1:7" s="101" customFormat="1" ht="15.75" thickBot="1" x14ac:dyDescent="0.3">
      <c r="A3" s="342"/>
      <c r="B3" s="695" t="s">
        <v>84</v>
      </c>
      <c r="C3" s="696"/>
      <c r="D3" s="696"/>
      <c r="E3" s="697"/>
      <c r="F3" s="420"/>
      <c r="G3" s="131"/>
    </row>
    <row r="4" spans="1:7" s="101" customFormat="1" ht="15.75" thickBot="1" x14ac:dyDescent="0.3">
      <c r="A4" s="343" t="s">
        <v>368</v>
      </c>
      <c r="B4" s="153" t="s">
        <v>55</v>
      </c>
      <c r="C4" s="153" t="s">
        <v>127</v>
      </c>
      <c r="D4" s="331" t="s">
        <v>199</v>
      </c>
      <c r="E4" s="344" t="s">
        <v>272</v>
      </c>
      <c r="F4" s="322"/>
    </row>
    <row r="5" spans="1:7" s="101" customFormat="1" ht="13.5" customHeight="1" x14ac:dyDescent="0.25">
      <c r="A5" s="280" t="s">
        <v>88</v>
      </c>
      <c r="B5" s="243">
        <v>57076672</v>
      </c>
      <c r="C5" s="340">
        <v>57979236</v>
      </c>
      <c r="D5" s="421">
        <v>54966108</v>
      </c>
      <c r="E5" s="253">
        <f>(Table1113[[#This Row],[FY 2016]]-Table1113[[#This Row],[FY 2015]])/Table1113[[#This Row],[FY 2015]]</f>
        <v>-5.1969087692014429E-2</v>
      </c>
    </row>
    <row r="6" spans="1:7" s="101" customFormat="1" ht="13.5" customHeight="1" x14ac:dyDescent="0.25">
      <c r="A6" s="280" t="s">
        <v>89</v>
      </c>
      <c r="B6" s="154">
        <v>119387558.485</v>
      </c>
      <c r="C6" s="341">
        <v>119728324.58300009</v>
      </c>
      <c r="D6" s="421">
        <v>118661993.84299999</v>
      </c>
      <c r="E6" s="253">
        <f>(Table1113[[#This Row],[FY 2016]]-Table1113[[#This Row],[FY 2015]])/Table1113[[#This Row],[FY 2015]]</f>
        <v>-8.9062529164590388E-3</v>
      </c>
    </row>
    <row r="7" spans="1:7" s="101" customFormat="1" ht="13.5" customHeight="1" x14ac:dyDescent="0.25">
      <c r="A7" s="280" t="s">
        <v>33</v>
      </c>
      <c r="B7" s="154">
        <v>3375511</v>
      </c>
      <c r="C7" s="341">
        <v>3565682</v>
      </c>
      <c r="D7" s="421">
        <v>3500679.81</v>
      </c>
      <c r="E7" s="253">
        <f>(Table1113[[#This Row],[FY 2016]]-Table1113[[#This Row],[FY 2015]])/Table1113[[#This Row],[FY 2015]]</f>
        <v>-1.8229945912170503E-2</v>
      </c>
    </row>
    <row r="8" spans="1:7" s="101" customFormat="1" ht="13.5" customHeight="1" x14ac:dyDescent="0.25">
      <c r="A8" s="280" t="s">
        <v>34</v>
      </c>
      <c r="B8" s="154">
        <v>6516067</v>
      </c>
      <c r="C8" s="341">
        <v>6516067</v>
      </c>
      <c r="D8" s="421">
        <v>6644616</v>
      </c>
      <c r="E8" s="253">
        <f>(Table1113[[#This Row],[FY 2016]]-Table1113[[#This Row],[FY 2015]])/Table1113[[#This Row],[FY 2015]]</f>
        <v>1.972800463838079E-2</v>
      </c>
    </row>
    <row r="9" spans="1:7" s="101" customFormat="1" ht="13.5" customHeight="1" x14ac:dyDescent="0.25">
      <c r="A9" s="280" t="s">
        <v>87</v>
      </c>
      <c r="B9" s="154">
        <v>20141290</v>
      </c>
      <c r="C9" s="341">
        <v>19162542</v>
      </c>
      <c r="D9" s="421">
        <v>18774760</v>
      </c>
      <c r="E9" s="253">
        <f>(Table1113[[#This Row],[FY 2016]]-Table1113[[#This Row],[FY 2015]])/Table1113[[#This Row],[FY 2015]]</f>
        <v>-2.0236459233853213E-2</v>
      </c>
    </row>
    <row r="10" spans="1:7" s="101" customFormat="1" ht="13.5" customHeight="1" x14ac:dyDescent="0.25">
      <c r="A10" s="280" t="s">
        <v>90</v>
      </c>
      <c r="B10" s="154">
        <v>2055077</v>
      </c>
      <c r="C10" s="341">
        <v>3022061</v>
      </c>
      <c r="D10" s="421">
        <v>2927237</v>
      </c>
      <c r="E10" s="253">
        <f>(Table1113[[#This Row],[FY 2016]]-Table1113[[#This Row],[FY 2015]])/Table1113[[#This Row],[FY 2015]]</f>
        <v>-3.1377262073796659E-2</v>
      </c>
    </row>
    <row r="11" spans="1:7" s="101" customFormat="1" ht="13.5" customHeight="1" x14ac:dyDescent="0.25">
      <c r="A11" s="280" t="s">
        <v>91</v>
      </c>
      <c r="B11" s="154">
        <v>19768704</v>
      </c>
      <c r="C11" s="341">
        <v>21661915</v>
      </c>
      <c r="D11" s="421">
        <v>21779737</v>
      </c>
      <c r="E11" s="253">
        <f>(Table1113[[#This Row],[FY 2016]]-Table1113[[#This Row],[FY 2015]])/Table1113[[#This Row],[FY 2015]]</f>
        <v>5.4391313048730919E-3</v>
      </c>
    </row>
    <row r="12" spans="1:7" s="101" customFormat="1" ht="13.5" customHeight="1" x14ac:dyDescent="0.25">
      <c r="A12" s="280" t="s">
        <v>92</v>
      </c>
      <c r="B12" s="154">
        <v>5575135.4000000004</v>
      </c>
      <c r="C12" s="341">
        <v>5380761.6799999988</v>
      </c>
      <c r="D12" s="421">
        <v>6316207.3200000003</v>
      </c>
      <c r="E12" s="253">
        <f>(Table1113[[#This Row],[FY 2016]]-Table1113[[#This Row],[FY 2015]])/Table1113[[#This Row],[FY 2015]]</f>
        <v>0.17385004124546205</v>
      </c>
    </row>
    <row r="13" spans="1:7" s="101" customFormat="1" ht="13.5" customHeight="1" x14ac:dyDescent="0.25">
      <c r="A13" s="280" t="s">
        <v>93</v>
      </c>
      <c r="B13" s="154">
        <v>6677480.3700000001</v>
      </c>
      <c r="C13" s="341">
        <v>6249570.3699999992</v>
      </c>
      <c r="D13" s="421">
        <v>6294200.8700000001</v>
      </c>
      <c r="E13" s="253">
        <f>(Table1113[[#This Row],[FY 2016]]-Table1113[[#This Row],[FY 2015]])/Table1113[[#This Row],[FY 2015]]</f>
        <v>7.1413709035491567E-3</v>
      </c>
    </row>
    <row r="14" spans="1:7" s="101" customFormat="1" ht="13.5" customHeight="1" x14ac:dyDescent="0.25">
      <c r="A14" s="280" t="s">
        <v>95</v>
      </c>
      <c r="B14" s="154">
        <v>1370808</v>
      </c>
      <c r="C14" s="341">
        <v>1445271</v>
      </c>
      <c r="D14" s="421">
        <v>1842362</v>
      </c>
      <c r="E14" s="253">
        <f>(Table1113[[#This Row],[FY 2016]]-Table1113[[#This Row],[FY 2015]])/Table1113[[#This Row],[FY 2015]]</f>
        <v>0.27475193233656525</v>
      </c>
    </row>
    <row r="15" spans="1:7" s="101" customFormat="1" ht="13.5" customHeight="1" x14ac:dyDescent="0.25">
      <c r="A15" s="280" t="s">
        <v>96</v>
      </c>
      <c r="B15" s="154">
        <v>1233123</v>
      </c>
      <c r="C15" s="341">
        <v>1265241</v>
      </c>
      <c r="D15" s="421">
        <v>1248390</v>
      </c>
      <c r="E15" s="253">
        <f>(Table1113[[#This Row],[FY 2016]]-Table1113[[#This Row],[FY 2015]])/Table1113[[#This Row],[FY 2015]]</f>
        <v>-1.3318411275006105E-2</v>
      </c>
    </row>
    <row r="16" spans="1:7" s="101" customFormat="1" ht="13.5" customHeight="1" x14ac:dyDescent="0.25">
      <c r="A16" s="280" t="s">
        <v>98</v>
      </c>
      <c r="B16" s="154">
        <v>867213.929</v>
      </c>
      <c r="C16" s="341">
        <v>857607.24699999997</v>
      </c>
      <c r="D16" s="421">
        <v>907630.26</v>
      </c>
      <c r="E16" s="253">
        <f>(Table1113[[#This Row],[FY 2016]]-Table1113[[#This Row],[FY 2015]])/Table1113[[#This Row],[FY 2015]]</f>
        <v>5.8328580098857344E-2</v>
      </c>
    </row>
    <row r="17" spans="1:7" s="101" customFormat="1" ht="13.5" customHeight="1" x14ac:dyDescent="0.25">
      <c r="A17" s="280" t="s">
        <v>94</v>
      </c>
      <c r="B17" s="154">
        <v>14969202.689999999</v>
      </c>
      <c r="C17" s="341">
        <v>14116493.83</v>
      </c>
      <c r="D17" s="421">
        <v>13612308.635</v>
      </c>
      <c r="E17" s="253">
        <f>(Table1113[[#This Row],[FY 2016]]-Table1113[[#This Row],[FY 2015]])/Table1113[[#This Row],[FY 2015]]</f>
        <v>-3.5716035516448086E-2</v>
      </c>
    </row>
    <row r="18" spans="1:7" s="101" customFormat="1" ht="13.5" customHeight="1" x14ac:dyDescent="0.25">
      <c r="A18" s="280" t="s">
        <v>100</v>
      </c>
      <c r="B18" s="154">
        <v>3181569</v>
      </c>
      <c r="C18" s="341">
        <v>3158107</v>
      </c>
      <c r="D18" s="421">
        <v>3123409</v>
      </c>
      <c r="E18" s="253">
        <f>(Table1113[[#This Row],[FY 2016]]-Table1113[[#This Row],[FY 2015]])/Table1113[[#This Row],[FY 2015]]</f>
        <v>-1.0986961493071641E-2</v>
      </c>
    </row>
    <row r="19" spans="1:7" s="101" customFormat="1" ht="13.5" customHeight="1" x14ac:dyDescent="0.25">
      <c r="A19" s="280" t="s">
        <v>99</v>
      </c>
      <c r="B19" s="154">
        <v>5204555.3</v>
      </c>
      <c r="C19" s="341">
        <v>4723837.3</v>
      </c>
      <c r="D19" s="421">
        <v>4551998.3</v>
      </c>
      <c r="E19" s="253">
        <f>(Table1113[[#This Row],[FY 2016]]-Table1113[[#This Row],[FY 2015]])/Table1113[[#This Row],[FY 2015]]</f>
        <v>-3.6376993763100184E-2</v>
      </c>
    </row>
    <row r="20" spans="1:7" s="101" customFormat="1" ht="13.5" customHeight="1" x14ac:dyDescent="0.25">
      <c r="A20" s="280" t="s">
        <v>101</v>
      </c>
      <c r="B20" s="154">
        <v>16638052</v>
      </c>
      <c r="C20" s="341">
        <v>15706790</v>
      </c>
      <c r="D20" s="421">
        <v>15829775</v>
      </c>
      <c r="E20" s="253">
        <f>(Table1113[[#This Row],[FY 2016]]-Table1113[[#This Row],[FY 2015]])/Table1113[[#This Row],[FY 2015]]</f>
        <v>7.8300531171550652E-3</v>
      </c>
    </row>
    <row r="21" spans="1:7" s="101" customFormat="1" ht="13.5" customHeight="1" x14ac:dyDescent="0.25">
      <c r="A21" s="280" t="s">
        <v>35</v>
      </c>
      <c r="B21" s="154">
        <v>318997</v>
      </c>
      <c r="C21" s="341">
        <v>320514</v>
      </c>
      <c r="D21" s="421">
        <v>320514</v>
      </c>
      <c r="E21" s="253">
        <f>(Table1113[[#This Row],[FY 2016]]-Table1113[[#This Row],[FY 2015]])/Table1113[[#This Row],[FY 2015]]</f>
        <v>0</v>
      </c>
    </row>
    <row r="22" spans="1:7" s="101" customFormat="1" ht="13.5" customHeight="1" x14ac:dyDescent="0.25">
      <c r="A22" s="280" t="s">
        <v>36</v>
      </c>
      <c r="B22" s="154">
        <v>385034549.14999998</v>
      </c>
      <c r="C22" s="341">
        <v>346910218.86000025</v>
      </c>
      <c r="D22" s="421">
        <v>343191739.75</v>
      </c>
      <c r="E22" s="253">
        <f>(Table1113[[#This Row],[FY 2016]]-Table1113[[#This Row],[FY 2015]])/Table1113[[#This Row],[FY 2015]]</f>
        <v>-1.0718851471771979E-2</v>
      </c>
    </row>
    <row r="23" spans="1:7" s="101" customFormat="1" ht="13.5" customHeight="1" x14ac:dyDescent="0.25">
      <c r="A23" s="280" t="s">
        <v>37</v>
      </c>
      <c r="B23" s="154">
        <v>10451013</v>
      </c>
      <c r="C23" s="341">
        <v>10401441</v>
      </c>
      <c r="D23" s="421">
        <v>10382326</v>
      </c>
      <c r="E23" s="253">
        <f>(Table1113[[#This Row],[FY 2016]]-Table1113[[#This Row],[FY 2015]])/Table1113[[#This Row],[FY 2015]]</f>
        <v>-1.8377261381379753E-3</v>
      </c>
    </row>
    <row r="24" spans="1:7" s="101" customFormat="1" ht="13.5" customHeight="1" x14ac:dyDescent="0.25">
      <c r="A24" s="280" t="s">
        <v>38</v>
      </c>
      <c r="B24" s="154">
        <v>548013</v>
      </c>
      <c r="C24" s="341">
        <v>575851</v>
      </c>
      <c r="D24" s="183"/>
      <c r="E24" s="183"/>
      <c r="F24" s="322"/>
    </row>
    <row r="25" spans="1:7" s="101" customFormat="1" ht="13.5" customHeight="1" x14ac:dyDescent="0.25">
      <c r="A25" s="280" t="s">
        <v>97</v>
      </c>
      <c r="B25" s="154">
        <v>53734423.340000004</v>
      </c>
      <c r="C25" s="341">
        <v>51938775.020000011</v>
      </c>
      <c r="D25" s="628">
        <v>50619053.170000002</v>
      </c>
      <c r="E25" s="253">
        <f>(Table1113[[#This Row],[FY 2016]]-Table1113[[#This Row],[FY 2015]])/Table1113[[#This Row],[FY 2015]]</f>
        <v>-2.5409183206416112E-2</v>
      </c>
    </row>
    <row r="26" spans="1:7" s="101" customFormat="1" ht="15.75" thickBot="1" x14ac:dyDescent="0.3">
      <c r="A26" s="280" t="s">
        <v>102</v>
      </c>
      <c r="B26" s="154">
        <v>3552.8440000000001</v>
      </c>
      <c r="C26" s="341">
        <v>3552.8440000000001</v>
      </c>
      <c r="D26" s="629">
        <v>3552.8440000000001</v>
      </c>
      <c r="E26" s="253">
        <f>(Table1113[[#This Row],[FY 2016]]-Table1113[[#This Row],[FY 2015]])/Table1113[[#This Row],[FY 2015]]</f>
        <v>0</v>
      </c>
    </row>
    <row r="27" spans="1:7" s="101" customFormat="1" ht="13.5" customHeight="1" thickBot="1" x14ac:dyDescent="0.3">
      <c r="A27" s="278" t="s">
        <v>1</v>
      </c>
      <c r="B27" s="244">
        <f>SUM(B5:B26)</f>
        <v>734128567.50800002</v>
      </c>
      <c r="C27" s="244">
        <f>SUM(C5:C26)</f>
        <v>694689859.73400033</v>
      </c>
      <c r="D27" s="244">
        <f>SUM(D5:D26)</f>
        <v>685498598.80199993</v>
      </c>
      <c r="E27" s="310">
        <f>(Table1113[[#This Row],[FY 2016]]-Table1113[[#This Row],[FY 2015]])/Table1113[[#This Row],[FY 2015]]</f>
        <v>-1.3230740024792893E-2</v>
      </c>
      <c r="F27" s="121"/>
    </row>
    <row r="28" spans="1:7" s="101" customFormat="1" ht="13.5" customHeight="1" x14ac:dyDescent="0.25">
      <c r="A28" s="355"/>
      <c r="B28" s="356"/>
      <c r="C28" s="356"/>
      <c r="D28" s="356"/>
      <c r="E28" s="356"/>
      <c r="F28" s="357"/>
      <c r="G28" s="121"/>
    </row>
    <row r="29" spans="1:7" s="101" customFormat="1" ht="15" x14ac:dyDescent="0.25">
      <c r="A29" s="111" t="s">
        <v>160</v>
      </c>
      <c r="B29" s="111"/>
      <c r="F29" s="251"/>
    </row>
    <row r="30" spans="1:7" s="101" customFormat="1" ht="15" x14ac:dyDescent="0.25">
      <c r="A30" s="131" t="s">
        <v>370</v>
      </c>
      <c r="B30" s="131"/>
      <c r="C30" s="128"/>
      <c r="D30" s="129"/>
      <c r="E30" s="130"/>
      <c r="F30" s="128"/>
    </row>
    <row r="31" spans="1:7" s="101" customFormat="1" ht="15" x14ac:dyDescent="0.25">
      <c r="A31" s="101" t="s">
        <v>163</v>
      </c>
      <c r="F31" s="121"/>
    </row>
    <row r="32" spans="1:7" s="1" customFormat="1" ht="90" customHeight="1" x14ac:dyDescent="0.25">
      <c r="A32" s="698" t="s">
        <v>369</v>
      </c>
      <c r="B32" s="698"/>
      <c r="C32" s="698"/>
      <c r="D32" s="698"/>
      <c r="E32" s="698"/>
      <c r="F32" s="297"/>
    </row>
    <row r="33" spans="6:6" s="1" customFormat="1" ht="14.25" x14ac:dyDescent="0.2">
      <c r="F33" s="297"/>
    </row>
    <row r="34" spans="6:6" s="1" customFormat="1" ht="14.25" x14ac:dyDescent="0.2">
      <c r="F34" s="297"/>
    </row>
    <row r="35" spans="6:6" s="1" customFormat="1" ht="14.25" x14ac:dyDescent="0.2">
      <c r="F35" s="297"/>
    </row>
    <row r="36" spans="6:6" s="1" customFormat="1" ht="14.25" x14ac:dyDescent="0.2">
      <c r="F36" s="297"/>
    </row>
    <row r="37" spans="6:6" s="1" customFormat="1" ht="14.25" x14ac:dyDescent="0.2">
      <c r="F37" s="297"/>
    </row>
    <row r="38" spans="6:6" s="1" customFormat="1" ht="14.25" x14ac:dyDescent="0.2">
      <c r="F38" s="297"/>
    </row>
    <row r="39" spans="6:6" s="1" customFormat="1" ht="14.25" x14ac:dyDescent="0.2">
      <c r="F39" s="297"/>
    </row>
    <row r="40" spans="6:6" s="1" customFormat="1" ht="14.25" x14ac:dyDescent="0.2">
      <c r="F40" s="297"/>
    </row>
    <row r="41" spans="6:6" s="1" customFormat="1" ht="14.25" x14ac:dyDescent="0.2">
      <c r="F41" s="297"/>
    </row>
    <row r="42" spans="6:6" s="1" customFormat="1" ht="14.25" x14ac:dyDescent="0.2">
      <c r="F42" s="297"/>
    </row>
    <row r="43" spans="6:6" s="1" customFormat="1" ht="14.25" x14ac:dyDescent="0.2">
      <c r="F43" s="297"/>
    </row>
    <row r="44" spans="6:6" s="1" customFormat="1" ht="14.25" x14ac:dyDescent="0.2">
      <c r="F44" s="297"/>
    </row>
    <row r="46" spans="6:6" s="1" customFormat="1" ht="14.25" x14ac:dyDescent="0.2">
      <c r="F46" s="297"/>
    </row>
    <row r="47" spans="6:6" s="1" customFormat="1" ht="14.25" x14ac:dyDescent="0.2">
      <c r="F47" s="297"/>
    </row>
    <row r="48" spans="6:6" s="1" customFormat="1" ht="14.25" x14ac:dyDescent="0.2">
      <c r="F48" s="297"/>
    </row>
    <row r="49" spans="6:6" s="1" customFormat="1" ht="14.25" x14ac:dyDescent="0.2">
      <c r="F49" s="297"/>
    </row>
    <row r="50" spans="6:6" s="1" customFormat="1" ht="14.25" x14ac:dyDescent="0.2">
      <c r="F50" s="297"/>
    </row>
    <row r="76" spans="3:3" x14ac:dyDescent="0.2">
      <c r="C76" s="38"/>
    </row>
  </sheetData>
  <mergeCells count="2">
    <mergeCell ref="B3:E3"/>
    <mergeCell ref="A32:E32"/>
  </mergeCells>
  <pageMargins left="0.25" right="0.25" top="0.75" bottom="0.75" header="0.3" footer="0.3"/>
  <pageSetup orientation="landscape" r:id="rId1"/>
  <ignoredErrors>
    <ignoredError sqref="E5:E23 E25:E27" calculatedColumn="1"/>
  </ignoredErrors>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workbookViewId="0">
      <selection activeCell="A31" sqref="A31"/>
    </sheetView>
  </sheetViews>
  <sheetFormatPr defaultColWidth="9" defaultRowHeight="12.75" x14ac:dyDescent="0.2"/>
  <cols>
    <col min="1" max="1" width="38.375" style="5" bestFit="1" customWidth="1"/>
    <col min="2" max="2" width="14.25" style="5" customWidth="1"/>
    <col min="3" max="3" width="14.25" style="5" bestFit="1" customWidth="1"/>
    <col min="4" max="4" width="13.375" style="5" bestFit="1" customWidth="1"/>
    <col min="5" max="5" width="22" style="5" bestFit="1" customWidth="1"/>
    <col min="6" max="6" width="23.5" style="5" customWidth="1"/>
    <col min="7" max="16384" width="9" style="5"/>
  </cols>
  <sheetData>
    <row r="1" spans="1:7" s="83" customFormat="1" ht="18.75" x14ac:dyDescent="0.3">
      <c r="A1" s="152" t="s">
        <v>271</v>
      </c>
      <c r="B1" s="152"/>
    </row>
    <row r="2" spans="1:7" ht="13.5" thickBot="1" x14ac:dyDescent="0.25">
      <c r="A2" s="2"/>
      <c r="B2" s="2"/>
    </row>
    <row r="3" spans="1:7" s="101" customFormat="1" ht="15.75" thickBot="1" x14ac:dyDescent="0.3">
      <c r="A3" s="252"/>
      <c r="B3" s="695" t="s">
        <v>85</v>
      </c>
      <c r="C3" s="696"/>
      <c r="D3" s="696"/>
      <c r="E3" s="696"/>
      <c r="F3" s="418"/>
      <c r="G3" s="131"/>
    </row>
    <row r="4" spans="1:7" s="101" customFormat="1" ht="15.75" thickBot="1" x14ac:dyDescent="0.3">
      <c r="A4" s="333" t="s">
        <v>306</v>
      </c>
      <c r="B4" s="153" t="s">
        <v>55</v>
      </c>
      <c r="C4" s="153" t="s">
        <v>127</v>
      </c>
      <c r="D4" s="331" t="s">
        <v>199</v>
      </c>
      <c r="E4" s="155" t="s">
        <v>272</v>
      </c>
    </row>
    <row r="5" spans="1:7" s="101" customFormat="1" ht="15" x14ac:dyDescent="0.25">
      <c r="A5" s="334" t="s">
        <v>88</v>
      </c>
      <c r="B5" s="154">
        <v>15984204</v>
      </c>
      <c r="C5" s="114">
        <v>16260554</v>
      </c>
      <c r="D5" s="132">
        <v>16592035</v>
      </c>
      <c r="E5" s="156">
        <f>(Table128[[#This Row],[FY 2016]]-Table128[[#This Row],[FY 2015]])/Table128[[#This Row],[FY 2015]]</f>
        <v>2.0385590798443889E-2</v>
      </c>
    </row>
    <row r="6" spans="1:7" s="101" customFormat="1" ht="15" x14ac:dyDescent="0.25">
      <c r="A6" s="269" t="s">
        <v>89</v>
      </c>
      <c r="B6" s="154">
        <v>44320974.479999997</v>
      </c>
      <c r="C6" s="114">
        <v>44859470.50999999</v>
      </c>
      <c r="D6" s="132">
        <v>42640189.049999997</v>
      </c>
      <c r="E6" s="156">
        <f>(Table128[[#This Row],[FY 2016]]-Table128[[#This Row],[FY 2015]])/Table128[[#This Row],[FY 2015]]</f>
        <v>-4.9471860340065212E-2</v>
      </c>
    </row>
    <row r="7" spans="1:7" s="101" customFormat="1" ht="15" x14ac:dyDescent="0.25">
      <c r="A7" s="314" t="s">
        <v>33</v>
      </c>
      <c r="B7" s="154">
        <v>3129667</v>
      </c>
      <c r="C7" s="114">
        <v>3194278</v>
      </c>
      <c r="D7" s="132">
        <v>2776988.8</v>
      </c>
      <c r="E7" s="156">
        <f>(Table128[[#This Row],[FY 2016]]-Table128[[#This Row],[FY 2015]])/Table128[[#This Row],[FY 2015]]</f>
        <v>-0.13063646933673281</v>
      </c>
    </row>
    <row r="8" spans="1:7" s="101" customFormat="1" ht="15" x14ac:dyDescent="0.25">
      <c r="A8" s="314" t="s">
        <v>34</v>
      </c>
      <c r="B8" s="154">
        <v>1350</v>
      </c>
      <c r="C8" s="114">
        <v>1350</v>
      </c>
      <c r="D8" s="132">
        <v>1350</v>
      </c>
      <c r="E8" s="156">
        <f>(Table128[[#This Row],[FY 2016]]-Table128[[#This Row],[FY 2015]])/Table128[[#This Row],[FY 2015]]</f>
        <v>0</v>
      </c>
    </row>
    <row r="9" spans="1:7" s="101" customFormat="1" ht="15" x14ac:dyDescent="0.25">
      <c r="A9" s="335" t="s">
        <v>87</v>
      </c>
      <c r="B9" s="154">
        <v>4706901</v>
      </c>
      <c r="C9" s="114">
        <v>4078319</v>
      </c>
      <c r="D9" s="132">
        <v>3944459</v>
      </c>
      <c r="E9" s="156">
        <f>(Table128[[#This Row],[FY 2016]]-Table128[[#This Row],[FY 2015]])/Table128[[#This Row],[FY 2015]]</f>
        <v>-3.2822346658022583E-2</v>
      </c>
    </row>
    <row r="10" spans="1:7" s="101" customFormat="1" ht="15" x14ac:dyDescent="0.25">
      <c r="A10" s="336" t="s">
        <v>90</v>
      </c>
      <c r="B10" s="154">
        <v>648079</v>
      </c>
      <c r="C10" s="114">
        <v>614694</v>
      </c>
      <c r="D10" s="132">
        <v>614607</v>
      </c>
      <c r="E10" s="156">
        <f>(Table128[[#This Row],[FY 2016]]-Table128[[#This Row],[FY 2015]])/Table128[[#This Row],[FY 2015]]</f>
        <v>-1.4153383634784135E-4</v>
      </c>
    </row>
    <row r="11" spans="1:7" s="101" customFormat="1" ht="15" x14ac:dyDescent="0.25">
      <c r="A11" s="270" t="s">
        <v>91</v>
      </c>
      <c r="B11" s="154">
        <v>11623171</v>
      </c>
      <c r="C11" s="114">
        <v>11456919</v>
      </c>
      <c r="D11" s="132">
        <v>11557567</v>
      </c>
      <c r="E11" s="156">
        <f>(Table128[[#This Row],[FY 2016]]-Table128[[#This Row],[FY 2015]])/Table128[[#This Row],[FY 2015]]</f>
        <v>8.7849097999209043E-3</v>
      </c>
    </row>
    <row r="12" spans="1:7" s="101" customFormat="1" ht="15" x14ac:dyDescent="0.25">
      <c r="A12" s="336" t="s">
        <v>92</v>
      </c>
      <c r="B12" s="154">
        <v>897118.42</v>
      </c>
      <c r="C12" s="114">
        <v>892528.77000000014</v>
      </c>
      <c r="D12" s="132">
        <v>877646.32</v>
      </c>
      <c r="E12" s="156">
        <f>(Table128[[#This Row],[FY 2016]]-Table128[[#This Row],[FY 2015]])/Table128[[#This Row],[FY 2015]]</f>
        <v>-1.6674476498948244E-2</v>
      </c>
    </row>
    <row r="13" spans="1:7" s="101" customFormat="1" ht="15" x14ac:dyDescent="0.25">
      <c r="A13" s="335" t="s">
        <v>93</v>
      </c>
      <c r="B13" s="154">
        <v>2799718</v>
      </c>
      <c r="C13" s="114">
        <v>2770531</v>
      </c>
      <c r="D13" s="132">
        <v>2553909.5</v>
      </c>
      <c r="E13" s="156">
        <f>(Table128[[#This Row],[FY 2016]]-Table128[[#This Row],[FY 2015]])/Table128[[#This Row],[FY 2015]]</f>
        <v>-7.8187719249486837E-2</v>
      </c>
    </row>
    <row r="14" spans="1:7" s="101" customFormat="1" ht="15" x14ac:dyDescent="0.25">
      <c r="A14" s="269" t="s">
        <v>95</v>
      </c>
      <c r="B14" s="154">
        <v>4289335</v>
      </c>
      <c r="C14" s="114">
        <v>4261630</v>
      </c>
      <c r="D14" s="132">
        <v>4314702</v>
      </c>
      <c r="E14" s="156">
        <f>(Table128[[#This Row],[FY 2016]]-Table128[[#This Row],[FY 2015]])/Table128[[#This Row],[FY 2015]]</f>
        <v>1.2453450909628476E-2</v>
      </c>
    </row>
    <row r="15" spans="1:7" s="101" customFormat="1" ht="15" x14ac:dyDescent="0.25">
      <c r="A15" s="270" t="s">
        <v>96</v>
      </c>
      <c r="B15" s="154">
        <v>1067595</v>
      </c>
      <c r="C15" s="114">
        <v>1028505</v>
      </c>
      <c r="D15" s="132">
        <v>1030384</v>
      </c>
      <c r="E15" s="156">
        <f>(Table128[[#This Row],[FY 2016]]-Table128[[#This Row],[FY 2015]])/Table128[[#This Row],[FY 2015]]</f>
        <v>1.8269235443677959E-3</v>
      </c>
    </row>
    <row r="16" spans="1:7" s="101" customFormat="1" ht="15" x14ac:dyDescent="0.25">
      <c r="A16" s="269" t="s">
        <v>98</v>
      </c>
      <c r="B16" s="154">
        <v>66183</v>
      </c>
      <c r="C16" s="114">
        <v>66183</v>
      </c>
      <c r="D16" s="132">
        <v>66183</v>
      </c>
      <c r="E16" s="156">
        <f>(Table128[[#This Row],[FY 2016]]-Table128[[#This Row],[FY 2015]])/Table128[[#This Row],[FY 2015]]</f>
        <v>0</v>
      </c>
    </row>
    <row r="17" spans="1:6" s="101" customFormat="1" ht="15" x14ac:dyDescent="0.25">
      <c r="A17" s="270" t="s">
        <v>94</v>
      </c>
      <c r="B17" s="154">
        <v>15193286.869999999</v>
      </c>
      <c r="C17" s="114">
        <v>13990412.840000002</v>
      </c>
      <c r="D17" s="132">
        <v>13546852.33</v>
      </c>
      <c r="E17" s="156">
        <f>(Table128[[#This Row],[FY 2016]]-Table128[[#This Row],[FY 2015]])/Table128[[#This Row],[FY 2015]]</f>
        <v>-3.170460479420717E-2</v>
      </c>
    </row>
    <row r="18" spans="1:6" s="101" customFormat="1" ht="15" x14ac:dyDescent="0.25">
      <c r="A18" s="269" t="s">
        <v>99</v>
      </c>
      <c r="B18" s="154">
        <v>2663664</v>
      </c>
      <c r="C18" s="114">
        <v>2576066</v>
      </c>
      <c r="D18" s="132">
        <v>2456243</v>
      </c>
      <c r="E18" s="156">
        <f>(Table128[[#This Row],[FY 2016]]-Table128[[#This Row],[FY 2015]])/Table128[[#This Row],[FY 2015]]</f>
        <v>-4.6513948012201552E-2</v>
      </c>
    </row>
    <row r="19" spans="1:6" s="101" customFormat="1" ht="15" x14ac:dyDescent="0.25">
      <c r="A19" s="336" t="s">
        <v>101</v>
      </c>
      <c r="B19" s="154">
        <v>6409572</v>
      </c>
      <c r="C19" s="114">
        <v>6256158</v>
      </c>
      <c r="D19" s="132">
        <v>6277336</v>
      </c>
      <c r="E19" s="156">
        <f>(Table128[[#This Row],[FY 2016]]-Table128[[#This Row],[FY 2015]])/Table128[[#This Row],[FY 2015]]</f>
        <v>3.3851446846451128E-3</v>
      </c>
    </row>
    <row r="20" spans="1:6" s="101" customFormat="1" ht="15" x14ac:dyDescent="0.25">
      <c r="A20" s="314" t="s">
        <v>35</v>
      </c>
      <c r="B20" s="154">
        <v>87413</v>
      </c>
      <c r="C20" s="114">
        <v>87413</v>
      </c>
      <c r="D20" s="132">
        <v>87215</v>
      </c>
      <c r="E20" s="156">
        <f>(Table128[[#This Row],[FY 2016]]-Table128[[#This Row],[FY 2015]])/Table128[[#This Row],[FY 2015]]</f>
        <v>-2.2651093086840631E-3</v>
      </c>
    </row>
    <row r="21" spans="1:6" s="101" customFormat="1" ht="15" x14ac:dyDescent="0.25">
      <c r="A21" s="337" t="s">
        <v>36</v>
      </c>
      <c r="B21" s="154">
        <v>32037755.640000001</v>
      </c>
      <c r="C21" s="114">
        <v>32555771.959999986</v>
      </c>
      <c r="D21" s="132">
        <v>31729070.09</v>
      </c>
      <c r="E21" s="156">
        <f>(Table128[[#This Row],[FY 2016]]-Table128[[#This Row],[FY 2015]])/Table128[[#This Row],[FY 2015]]</f>
        <v>-2.5393404002697975E-2</v>
      </c>
    </row>
    <row r="22" spans="1:6" s="101" customFormat="1" ht="15" x14ac:dyDescent="0.25">
      <c r="A22" s="338" t="s">
        <v>37</v>
      </c>
      <c r="B22" s="154">
        <v>3813638</v>
      </c>
      <c r="C22" s="114">
        <v>4718606</v>
      </c>
      <c r="D22" s="132">
        <v>4646810</v>
      </c>
      <c r="E22" s="156">
        <f>(Table128[[#This Row],[FY 2016]]-Table128[[#This Row],[FY 2015]])/Table128[[#This Row],[FY 2015]]</f>
        <v>-1.5215510682604141E-2</v>
      </c>
    </row>
    <row r="23" spans="1:6" s="101" customFormat="1" ht="15" x14ac:dyDescent="0.25">
      <c r="A23" s="337" t="s">
        <v>38</v>
      </c>
      <c r="B23" s="154">
        <v>82582</v>
      </c>
      <c r="C23" s="114">
        <v>87847</v>
      </c>
      <c r="D23" s="183"/>
      <c r="E23" s="183"/>
    </row>
    <row r="24" spans="1:6" s="101" customFormat="1" ht="15.75" thickBot="1" x14ac:dyDescent="0.3">
      <c r="A24" s="338" t="s">
        <v>97</v>
      </c>
      <c r="B24" s="154">
        <v>5533851.7599999998</v>
      </c>
      <c r="C24" s="114">
        <v>5751595.0999999996</v>
      </c>
      <c r="D24" s="183">
        <v>5592620.4400000004</v>
      </c>
      <c r="E24" s="332">
        <f>(Table128[[#This Row],[FY 2016]]-Table128[[#This Row],[FY 2015]])/Table128[[#This Row],[FY 2015]]</f>
        <v>-2.76400993526125E-2</v>
      </c>
    </row>
    <row r="25" spans="1:6" s="101" customFormat="1" ht="15.75" thickBot="1" x14ac:dyDescent="0.3">
      <c r="A25" s="339" t="s">
        <v>1</v>
      </c>
      <c r="B25" s="330">
        <v>155356059.16999999</v>
      </c>
      <c r="C25" s="259">
        <v>155508832.18000001</v>
      </c>
      <c r="D25" s="259">
        <v>151306167.53</v>
      </c>
      <c r="E25" s="311">
        <f>(Table128[[#This Row],[FY 2016]]-Table128[[#This Row],[FY 2015]])/Table128[[#This Row],[FY 2015]]</f>
        <v>-2.7025247319299919E-2</v>
      </c>
    </row>
    <row r="26" spans="1:6" s="101" customFormat="1" ht="15" x14ac:dyDescent="0.25">
      <c r="A26" s="351"/>
      <c r="B26" s="352"/>
      <c r="C26" s="353"/>
      <c r="D26" s="354"/>
      <c r="E26" s="354"/>
      <c r="F26" s="311"/>
    </row>
    <row r="27" spans="1:6" s="101" customFormat="1" ht="15" x14ac:dyDescent="0.25">
      <c r="A27" s="111" t="s">
        <v>160</v>
      </c>
      <c r="B27" s="111"/>
    </row>
    <row r="28" spans="1:6" s="101" customFormat="1" ht="15" x14ac:dyDescent="0.25">
      <c r="A28" s="101" t="s">
        <v>164</v>
      </c>
    </row>
    <row r="29" spans="1:6" s="101" customFormat="1" ht="15" x14ac:dyDescent="0.25">
      <c r="A29" s="101" t="s">
        <v>163</v>
      </c>
    </row>
    <row r="30" spans="1:6" s="1" customFormat="1" ht="90" customHeight="1" x14ac:dyDescent="0.25">
      <c r="A30" s="698" t="s">
        <v>369</v>
      </c>
      <c r="B30" s="698"/>
      <c r="C30" s="698"/>
      <c r="D30" s="698"/>
      <c r="E30" s="698"/>
      <c r="F30" s="297"/>
    </row>
    <row r="31" spans="1:6" s="1" customFormat="1" ht="14.25" x14ac:dyDescent="0.2"/>
    <row r="32" spans="1:6" s="1" customFormat="1" ht="14.25" x14ac:dyDescent="0.2"/>
    <row r="33" s="1" customFormat="1" ht="14.25" x14ac:dyDescent="0.2"/>
    <row r="34" s="1" customFormat="1" ht="14.25" x14ac:dyDescent="0.2"/>
    <row r="35" s="1" customFormat="1" ht="14.25" x14ac:dyDescent="0.2"/>
    <row r="36" s="1" customFormat="1" ht="14.25" x14ac:dyDescent="0.2"/>
    <row r="37" s="1" customFormat="1" ht="14.25" x14ac:dyDescent="0.2"/>
    <row r="38" s="1" customFormat="1" ht="14.25" x14ac:dyDescent="0.2"/>
    <row r="39" s="1" customFormat="1" ht="14.25" x14ac:dyDescent="0.2"/>
    <row r="40" s="1" customFormat="1" ht="14.25" x14ac:dyDescent="0.2"/>
    <row r="41" s="1" customFormat="1" ht="14.25" x14ac:dyDescent="0.2"/>
    <row r="42" s="1" customFormat="1" ht="14.25" x14ac:dyDescent="0.2"/>
    <row r="43" s="1" customFormat="1" ht="14.25" x14ac:dyDescent="0.2"/>
    <row r="44" s="1" customFormat="1" ht="14.25" x14ac:dyDescent="0.2"/>
    <row r="45" s="1" customFormat="1" ht="14.25" x14ac:dyDescent="0.2"/>
    <row r="46" s="1" customFormat="1" ht="14.25" x14ac:dyDescent="0.2"/>
    <row r="47" s="1" customFormat="1" ht="14.25" x14ac:dyDescent="0.2"/>
    <row r="48" s="1" customFormat="1" ht="14.25" x14ac:dyDescent="0.2"/>
    <row r="49" s="1" customFormat="1" ht="14.25" x14ac:dyDescent="0.2"/>
    <row r="50" s="1" customFormat="1" ht="14.25" x14ac:dyDescent="0.2"/>
    <row r="51" s="1" customFormat="1" ht="14.25" x14ac:dyDescent="0.2"/>
    <row r="52" s="1" customFormat="1" ht="14.25" x14ac:dyDescent="0.2"/>
    <row r="53" s="1" customFormat="1" ht="14.25" x14ac:dyDescent="0.2"/>
    <row r="54" s="1" customFormat="1" ht="14.25" x14ac:dyDescent="0.2"/>
    <row r="55" s="1" customFormat="1" ht="14.25" x14ac:dyDescent="0.2"/>
    <row r="56" s="1" customFormat="1" ht="14.25" x14ac:dyDescent="0.2"/>
    <row r="57" s="1" customFormat="1" ht="14.25" x14ac:dyDescent="0.2"/>
    <row r="58" s="1" customFormat="1" ht="14.25" x14ac:dyDescent="0.2"/>
    <row r="59" s="1" customFormat="1" ht="14.25" x14ac:dyDescent="0.2"/>
    <row r="60" s="1" customFormat="1" ht="14.25" x14ac:dyDescent="0.2"/>
    <row r="61" s="1" customFormat="1" ht="14.25" x14ac:dyDescent="0.2"/>
    <row r="62" s="1" customFormat="1" ht="14.25" x14ac:dyDescent="0.2"/>
    <row r="63" s="1" customFormat="1" ht="14.25" x14ac:dyDescent="0.2"/>
    <row r="64" s="1" customFormat="1" ht="14.25" x14ac:dyDescent="0.2"/>
    <row r="65" s="1" customFormat="1" ht="14.25" x14ac:dyDescent="0.2"/>
    <row r="66" s="1" customFormat="1" ht="14.25" x14ac:dyDescent="0.2"/>
    <row r="67" s="1" customFormat="1" ht="14.25" x14ac:dyDescent="0.2"/>
    <row r="68" s="1" customFormat="1" ht="14.25" x14ac:dyDescent="0.2"/>
    <row r="69" s="1" customFormat="1" ht="14.25" x14ac:dyDescent="0.2"/>
    <row r="70" s="1" customFormat="1" ht="14.25" x14ac:dyDescent="0.2"/>
    <row r="71" s="1" customFormat="1" ht="14.25" x14ac:dyDescent="0.2"/>
    <row r="72" s="1" customFormat="1" ht="14.25" x14ac:dyDescent="0.2"/>
    <row r="73" s="1" customFormat="1" ht="14.25" x14ac:dyDescent="0.2"/>
    <row r="74" s="1" customFormat="1" ht="14.25" x14ac:dyDescent="0.2"/>
    <row r="75" s="1" customFormat="1" ht="14.25" x14ac:dyDescent="0.2"/>
    <row r="76" s="1" customFormat="1" ht="14.25" x14ac:dyDescent="0.2"/>
    <row r="77" s="1" customFormat="1" ht="14.25" x14ac:dyDescent="0.2"/>
    <row r="78" s="1" customFormat="1" ht="14.25" x14ac:dyDescent="0.2"/>
    <row r="79" s="1" customFormat="1" ht="14.25" x14ac:dyDescent="0.2"/>
    <row r="80" s="1" customFormat="1" ht="14.25" x14ac:dyDescent="0.2"/>
    <row r="81" s="1" customFormat="1" ht="14.25" x14ac:dyDescent="0.2"/>
    <row r="82" s="1" customFormat="1" ht="14.25" x14ac:dyDescent="0.2"/>
    <row r="83" s="1" customFormat="1" ht="14.25" x14ac:dyDescent="0.2"/>
    <row r="84" s="1" customFormat="1" ht="14.25" x14ac:dyDescent="0.2"/>
    <row r="85" s="1" customFormat="1" ht="14.25" x14ac:dyDescent="0.2"/>
    <row r="86" s="1" customFormat="1" ht="14.25" x14ac:dyDescent="0.2"/>
    <row r="87" s="1" customFormat="1" ht="14.25" x14ac:dyDescent="0.2"/>
    <row r="88" s="1" customFormat="1" ht="14.25" x14ac:dyDescent="0.2"/>
    <row r="89" s="1" customFormat="1" ht="14.25" x14ac:dyDescent="0.2"/>
    <row r="90" s="1" customFormat="1" ht="14.25" x14ac:dyDescent="0.2"/>
    <row r="91" s="1" customFormat="1" ht="14.25" x14ac:dyDescent="0.2"/>
    <row r="92" s="1" customFormat="1" ht="14.25" x14ac:dyDescent="0.2"/>
    <row r="93" s="1" customFormat="1" ht="14.25" x14ac:dyDescent="0.2"/>
    <row r="94" s="1" customFormat="1" ht="14.25" x14ac:dyDescent="0.2"/>
    <row r="95" s="1" customFormat="1" ht="14.25" x14ac:dyDescent="0.2"/>
    <row r="96" s="1" customFormat="1" ht="14.25" x14ac:dyDescent="0.2"/>
    <row r="97" s="1" customFormat="1" ht="14.25" x14ac:dyDescent="0.2"/>
    <row r="98" s="1" customFormat="1" ht="14.25" x14ac:dyDescent="0.2"/>
    <row r="99" s="1" customFormat="1" ht="14.25" x14ac:dyDescent="0.2"/>
    <row r="100" s="1" customFormat="1" ht="14.25" x14ac:dyDescent="0.2"/>
    <row r="101" s="1" customFormat="1" ht="14.25" x14ac:dyDescent="0.2"/>
    <row r="102" s="1" customFormat="1" ht="14.25" x14ac:dyDescent="0.2"/>
    <row r="103" s="1" customFormat="1" ht="14.25" x14ac:dyDescent="0.2"/>
    <row r="104" s="1" customFormat="1" ht="14.25" x14ac:dyDescent="0.2"/>
    <row r="105" s="1" customFormat="1" ht="14.25" x14ac:dyDescent="0.2"/>
    <row r="106" s="1" customFormat="1" ht="14.25" x14ac:dyDescent="0.2"/>
    <row r="107" s="1" customFormat="1" ht="14.25" x14ac:dyDescent="0.2"/>
    <row r="108" s="1" customFormat="1" ht="14.25" x14ac:dyDescent="0.2"/>
    <row r="109" s="1" customFormat="1" ht="14.25" x14ac:dyDescent="0.2"/>
    <row r="110" s="1" customFormat="1" ht="14.25" x14ac:dyDescent="0.2"/>
    <row r="111" s="1" customFormat="1" ht="14.25" x14ac:dyDescent="0.2"/>
    <row r="112" s="1" customFormat="1" ht="14.25" x14ac:dyDescent="0.2"/>
    <row r="113" s="1" customFormat="1" ht="14.25" x14ac:dyDescent="0.2"/>
    <row r="114" s="1" customFormat="1" ht="14.25" x14ac:dyDescent="0.2"/>
    <row r="115" s="1" customFormat="1" ht="14.25" x14ac:dyDescent="0.2"/>
    <row r="116" s="1" customFormat="1" ht="14.25" x14ac:dyDescent="0.2"/>
    <row r="117" s="1" customFormat="1" ht="14.25" x14ac:dyDescent="0.2"/>
    <row r="118" s="1" customFormat="1" ht="14.25" x14ac:dyDescent="0.2"/>
    <row r="119" s="1" customFormat="1" ht="14.25" x14ac:dyDescent="0.2"/>
    <row r="120" s="1" customFormat="1" ht="14.25" x14ac:dyDescent="0.2"/>
    <row r="121" s="1" customFormat="1" ht="14.25" x14ac:dyDescent="0.2"/>
    <row r="122" s="1" customFormat="1" ht="14.25" x14ac:dyDescent="0.2"/>
    <row r="123" s="1" customFormat="1" ht="14.25" x14ac:dyDescent="0.2"/>
    <row r="124" s="1" customFormat="1" ht="14.25" x14ac:dyDescent="0.2"/>
    <row r="125" s="1" customFormat="1" ht="14.25" x14ac:dyDescent="0.2"/>
    <row r="126" s="1" customFormat="1" ht="14.25" x14ac:dyDescent="0.2"/>
    <row r="127" s="1" customFormat="1" ht="14.25" x14ac:dyDescent="0.2"/>
    <row r="128" s="1" customFormat="1" ht="14.25" x14ac:dyDescent="0.2"/>
    <row r="129" s="1" customFormat="1" ht="14.25" x14ac:dyDescent="0.2"/>
  </sheetData>
  <mergeCells count="2">
    <mergeCell ref="B3:E3"/>
    <mergeCell ref="A30:E30"/>
  </mergeCells>
  <pageMargins left="0.25" right="0.25" top="0.75" bottom="0.75" header="0.3" footer="0.3"/>
  <pageSetup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21</vt:i4>
      </vt:variant>
    </vt:vector>
  </HeadingPairs>
  <TitlesOfParts>
    <vt:vector size="49" baseType="lpstr">
      <vt:lpstr>Title Page</vt:lpstr>
      <vt:lpstr>Introduction</vt:lpstr>
      <vt:lpstr>Index</vt:lpstr>
      <vt:lpstr>1.Key Stats</vt:lpstr>
      <vt:lpstr>2.CostSF</vt:lpstr>
      <vt:lpstr>3.Bldg Use</vt:lpstr>
      <vt:lpstr>4.BldgUseTrend</vt:lpstr>
      <vt:lpstr>5.OfficeTrendbyAgency</vt:lpstr>
      <vt:lpstr>6.WarehouseTrendbyAgency</vt:lpstr>
      <vt:lpstr>7.Bldgs</vt:lpstr>
      <vt:lpstr>8.Utilization</vt:lpstr>
      <vt:lpstr>9.SFbyState</vt:lpstr>
      <vt:lpstr>10.StructuresbyAgency</vt:lpstr>
      <vt:lpstr>11.StructuresbyUse</vt:lpstr>
      <vt:lpstr>12.LandbyAgency</vt:lpstr>
      <vt:lpstr>13.LandbyState</vt:lpstr>
      <vt:lpstr>14.Agency Disposition</vt:lpstr>
      <vt:lpstr>15.DispositionUseBldg</vt:lpstr>
      <vt:lpstr>16.DispositionMethodBldg</vt:lpstr>
      <vt:lpstr>17.DispositionStruct</vt:lpstr>
      <vt:lpstr>18.DispositionLand</vt:lpstr>
      <vt:lpstr>19.Historic Designation</vt:lpstr>
      <vt:lpstr>20.HistoricbyState</vt:lpstr>
      <vt:lpstr>21.HistoricbyAgency</vt:lpstr>
      <vt:lpstr>22.Sustainability</vt:lpstr>
      <vt:lpstr>23.Status</vt:lpstr>
      <vt:lpstr>24.Repair Needs Buildings</vt:lpstr>
      <vt:lpstr>25.Repair Needs Structures</vt:lpstr>
      <vt:lpstr>ColRangeStyle1</vt:lpstr>
      <vt:lpstr>'1.Key Stats'!Print_Area</vt:lpstr>
      <vt:lpstr>'10.StructuresbyAgency'!Print_Area</vt:lpstr>
      <vt:lpstr>'11.StructuresbyUse'!Print_Area</vt:lpstr>
      <vt:lpstr>'12.LandbyAgency'!Print_Area</vt:lpstr>
      <vt:lpstr>'13.LandbyState'!Print_Area</vt:lpstr>
      <vt:lpstr>'14.Agency Disposition'!Print_Area</vt:lpstr>
      <vt:lpstr>'16.DispositionMethodBldg'!Print_Area</vt:lpstr>
      <vt:lpstr>'19.Historic Designation'!Print_Area</vt:lpstr>
      <vt:lpstr>'2.CostSF'!Print_Area</vt:lpstr>
      <vt:lpstr>'20.HistoricbyState'!Print_Area</vt:lpstr>
      <vt:lpstr>'21.HistoricbyAgency'!Print_Area</vt:lpstr>
      <vt:lpstr>'22.Sustainability'!Print_Area</vt:lpstr>
      <vt:lpstr>'23.Status'!Print_Area</vt:lpstr>
      <vt:lpstr>'3.Bldg Use'!Print_Area</vt:lpstr>
      <vt:lpstr>'4.BldgUseTrend'!Print_Area</vt:lpstr>
      <vt:lpstr>'5.OfficeTrendbyAgency'!Print_Area</vt:lpstr>
      <vt:lpstr>'6.WarehouseTrendbyAgency'!Print_Area</vt:lpstr>
      <vt:lpstr>'7.Bldgs'!Print_Area</vt:lpstr>
      <vt:lpstr>'8.Utilization'!Print_Area</vt:lpstr>
      <vt:lpstr>'9.SFbyState'!Print_Area</vt:lpstr>
    </vt:vector>
  </TitlesOfParts>
  <Company>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ChristineNNimerala</dc:creator>
  <cp:lastModifiedBy>AnneKNussear</cp:lastModifiedBy>
  <cp:lastPrinted>2015-03-31T14:30:03Z</cp:lastPrinted>
  <dcterms:created xsi:type="dcterms:W3CDTF">2014-08-18T14:43:45Z</dcterms:created>
  <dcterms:modified xsi:type="dcterms:W3CDTF">2017-06-29T20:14:59Z</dcterms:modified>
</cp:coreProperties>
</file>