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tables/table4.xml" ContentType="application/vnd.openxmlformats-officedocument.spreadsheetml.table+xml"/>
  <Override PartName="/xl/drawings/drawing8.xml" ContentType="application/vnd.openxmlformats-officedocument.drawing+xml"/>
  <Override PartName="/xl/tables/table5.xml" ContentType="application/vnd.openxmlformats-officedocument.spreadsheetml.table+xml"/>
  <Override PartName="/xl/drawings/drawing9.xml" ContentType="application/vnd.openxmlformats-officedocument.drawing+xml"/>
  <Override PartName="/xl/tables/table6.xml" ContentType="application/vnd.openxmlformats-officedocument.spreadsheetml.table+xml"/>
  <Override PartName="/xl/drawings/drawing10.xml" ContentType="application/vnd.openxmlformats-officedocument.drawing+xml"/>
  <Override PartName="/xl/tables/table7.xml" ContentType="application/vnd.openxmlformats-officedocument.spreadsheetml.table+xml"/>
  <Override PartName="/xl/drawings/drawing11.xml" ContentType="application/vnd.openxmlformats-officedocument.drawing+xml"/>
  <Override PartName="/xl/tables/table8.xml" ContentType="application/vnd.openxmlformats-officedocument.spreadsheetml.table+xml"/>
  <Override PartName="/xl/drawings/drawing12.xml" ContentType="application/vnd.openxmlformats-officedocument.drawing+xml"/>
  <Override PartName="/xl/tables/table9.xml" ContentType="application/vnd.openxmlformats-officedocument.spreadsheetml.table+xml"/>
  <Override PartName="/xl/drawings/drawing13.xml" ContentType="application/vnd.openxmlformats-officedocument.drawing+xml"/>
  <Override PartName="/xl/tables/table10.xml" ContentType="application/vnd.openxmlformats-officedocument.spreadsheetml.table+xml"/>
  <Override PartName="/xl/drawings/drawing14.xml" ContentType="application/vnd.openxmlformats-officedocument.drawing+xml"/>
  <Override PartName="/xl/tables/table11.xml" ContentType="application/vnd.openxmlformats-officedocument.spreadsheetml.table+xml"/>
  <Override PartName="/xl/drawings/drawing15.xml" ContentType="application/vnd.openxmlformats-officedocument.drawing+xml"/>
  <Override PartName="/xl/tables/table12.xml" ContentType="application/vnd.openxmlformats-officedocument.spreadsheetml.table+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tables/table13.xml" ContentType="application/vnd.openxmlformats-officedocument.spreadsheetml.table+xml"/>
  <Override PartName="/xl/drawings/drawing21.xml" ContentType="application/vnd.openxmlformats-officedocument.drawing+xml"/>
  <Override PartName="/xl/tables/table14.xml" ContentType="application/vnd.openxmlformats-officedocument.spreadsheetml.table+xml"/>
  <Override PartName="/xl/drawings/drawing22.xml" ContentType="application/vnd.openxmlformats-officedocument.drawing+xml"/>
  <Override PartName="/xl/tables/table15.xml" ContentType="application/vnd.openxmlformats-officedocument.spreadsheetml.table+xml"/>
  <Override PartName="/xl/drawings/drawing23.xml" ContentType="application/vnd.openxmlformats-officedocument.drawing+xml"/>
  <Override PartName="/xl/tables/table16.xml" ContentType="application/vnd.openxmlformats-officedocument.spreadsheetml.table+xml"/>
  <Override PartName="/xl/drawings/drawing24.xml" ContentType="application/vnd.openxmlformats-officedocument.drawing+xml"/>
  <Override PartName="/xl/tables/table17.xml" ContentType="application/vnd.openxmlformats-officedocument.spreadsheetml.table+xml"/>
  <Override PartName="/xl/drawings/drawing25.xml" ContentType="application/vnd.openxmlformats-officedocument.drawing+xml"/>
  <Override PartName="/xl/tables/table18.xml" ContentType="application/vnd.openxmlformats-officedocument.spreadsheetml.table+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tables/table19.xml" ContentType="application/vnd.openxmlformats-officedocument.spreadsheetml.table+xml"/>
  <Override PartName="/xl/drawings/drawing29.xml" ContentType="application/vnd.openxmlformats-officedocument.drawing+xml"/>
  <Override PartName="/xl/tables/table2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60" windowWidth="19215" windowHeight="5730" tabRatio="804"/>
  </bookViews>
  <sheets>
    <sheet name="Title Page" sheetId="26" r:id="rId1"/>
    <sheet name="Introduction" sheetId="44" r:id="rId2"/>
    <sheet name="Index" sheetId="24" r:id="rId3"/>
    <sheet name="1.Key Stats" sheetId="1" r:id="rId4"/>
    <sheet name="2.CostSF" sheetId="2" r:id="rId5"/>
    <sheet name="3.Bldg Use" sheetId="3" r:id="rId6"/>
    <sheet name="4.BldgUseTrend" sheetId="43" r:id="rId7"/>
    <sheet name="5.OfficeTrendbyAgency" sheetId="42" r:id="rId8"/>
    <sheet name="6.WarehouseTrendbyAgency" sheetId="41" r:id="rId9"/>
    <sheet name="7.Bldgs" sheetId="7" r:id="rId10"/>
    <sheet name="8.Utilization" sheetId="8" r:id="rId11"/>
    <sheet name="9.SFbyState" sheetId="15" r:id="rId12"/>
    <sheet name="10.StructuresbyAgency" sheetId="16" r:id="rId13"/>
    <sheet name="11.StructuresbyUse" sheetId="17" r:id="rId14"/>
    <sheet name="12.LandbyAgency" sheetId="18" r:id="rId15"/>
    <sheet name="13.LandbyState" sheetId="19" r:id="rId16"/>
    <sheet name="14.Agency Disposition" sheetId="28" r:id="rId17"/>
    <sheet name="15.DispositionUseBldg" sheetId="39" r:id="rId18"/>
    <sheet name="16.DispositionMethodBldg" sheetId="29" r:id="rId19"/>
    <sheet name="17.DispositionStruct" sheetId="37" r:id="rId20"/>
    <sheet name="18.DispositionLand" sheetId="38" r:id="rId21"/>
    <sheet name="19.Historic Designation" sheetId="30" r:id="rId22"/>
    <sheet name="20.HistoricbyState" sheetId="31" r:id="rId23"/>
    <sheet name="21.HistoricbyAgency" sheetId="32" r:id="rId24"/>
    <sheet name="22.Sustainability" sheetId="50" r:id="rId25"/>
    <sheet name="23.Status" sheetId="34" r:id="rId26"/>
    <sheet name="24.Repair Needs Buildings" sheetId="35" r:id="rId27"/>
    <sheet name="25.Repair Needs Structures" sheetId="36" r:id="rId28"/>
    <sheet name="26.Key Stats Non CFO" sheetId="46" r:id="rId29"/>
    <sheet name="27.CostSF Non CFO" sheetId="47" r:id="rId30"/>
    <sheet name="28.Bldg Use Non CFO" sheetId="51" r:id="rId31"/>
    <sheet name="29.Key Stats All" sheetId="49" r:id="rId32"/>
  </sheets>
  <definedNames>
    <definedName name="ColRangeStyle1" localSheetId="24">#REF!</definedName>
    <definedName name="ColRangeStyle1">'12.LandbyAgency'!$B$9:$B$26</definedName>
    <definedName name="_xlnm.Print_Area" localSheetId="3">'1.Key Stats'!$A$1:$M$18</definedName>
    <definedName name="_xlnm.Print_Area" localSheetId="12">'10.StructuresbyAgency'!$A$1:$E$26</definedName>
    <definedName name="_xlnm.Print_Area" localSheetId="13">'11.StructuresbyUse'!$A$1:$E$33</definedName>
    <definedName name="_xlnm.Print_Area" localSheetId="14">'12.LandbyAgency'!$A$1:$E$40</definedName>
    <definedName name="_xlnm.Print_Area" localSheetId="15">'13.LandbyState'!$A$1:$E$63</definedName>
    <definedName name="_xlnm.Print_Area" localSheetId="16">'14.Agency Disposition'!$A$1:$E$2</definedName>
    <definedName name="_xlnm.Print_Area" localSheetId="18">'16.DispositionMethodBldg'!$A$1:$F$25</definedName>
    <definedName name="_xlnm.Print_Area" localSheetId="21">'19.Historic Designation'!$A$1:$E$29</definedName>
    <definedName name="_xlnm.Print_Area" localSheetId="4">'2.CostSF'!$A$1:$G$32</definedName>
    <definedName name="_xlnm.Print_Area" localSheetId="22">'20.HistoricbyState'!$A$1:$C$77</definedName>
    <definedName name="_xlnm.Print_Area" localSheetId="23">'21.HistoricbyAgency'!$A$1:$G$36</definedName>
    <definedName name="_xlnm.Print_Area" localSheetId="24">'22.Sustainability'!$A$1:$C$41</definedName>
    <definedName name="_xlnm.Print_Area" localSheetId="25">'23.Status'!$A$1:$G$56</definedName>
    <definedName name="_xlnm.Print_Area" localSheetId="28">'26.Key Stats Non CFO'!$A$1:$M$16</definedName>
    <definedName name="_xlnm.Print_Area" localSheetId="29">'27.CostSF Non CFO'!$A$1:$G$28</definedName>
    <definedName name="_xlnm.Print_Area" localSheetId="30">'28.Bldg Use Non CFO'!$A$1:$G$53</definedName>
    <definedName name="_xlnm.Print_Area" localSheetId="5">'3.Bldg Use'!$A$1:$G$62</definedName>
    <definedName name="_xlnm.Print_Area" localSheetId="6">'4.BldgUseTrend'!$A$1:$G$45</definedName>
    <definedName name="_xlnm.Print_Area" localSheetId="7">'5.OfficeTrendbyAgency'!$A$1:$F$44</definedName>
    <definedName name="_xlnm.Print_Area" localSheetId="8">'6.WarehouseTrendbyAgency'!$A$1:$F$50</definedName>
    <definedName name="_xlnm.Print_Area" localSheetId="9">'7.Bldgs'!$A$1:$I$41</definedName>
    <definedName name="_xlnm.Print_Area" localSheetId="10">'8.Utilization'!$A$1:$G$75</definedName>
    <definedName name="_xlnm.Print_Area" localSheetId="11">'9.SFbyState'!$A$1:$D$65</definedName>
  </definedNames>
  <calcPr calcId="145621"/>
</workbook>
</file>

<file path=xl/calcChain.xml><?xml version="1.0" encoding="utf-8"?>
<calcChain xmlns="http://schemas.openxmlformats.org/spreadsheetml/2006/main">
  <c r="J22" i="51" l="1"/>
  <c r="I22" i="51"/>
  <c r="H22" i="51"/>
  <c r="G22" i="51"/>
  <c r="F22" i="51"/>
  <c r="E22" i="51"/>
  <c r="C22" i="51"/>
  <c r="D22" i="51" s="1"/>
  <c r="B22" i="51"/>
  <c r="D24" i="50" l="1"/>
  <c r="C24" i="50"/>
  <c r="B24" i="50"/>
  <c r="D11" i="8" l="1"/>
  <c r="C11" i="8"/>
  <c r="C25" i="39" l="1"/>
  <c r="D25" i="39"/>
  <c r="E25" i="39"/>
  <c r="F25" i="39"/>
  <c r="D25" i="41" l="1"/>
  <c r="C25" i="41"/>
  <c r="B25" i="41"/>
  <c r="F14" i="38" l="1"/>
  <c r="E14" i="38"/>
  <c r="D14" i="38"/>
  <c r="C14" i="38"/>
  <c r="D18" i="37"/>
  <c r="F17" i="28"/>
  <c r="F20" i="28"/>
  <c r="C12" i="38" l="1"/>
  <c r="C15" i="38" s="1"/>
  <c r="E27" i="39" l="1"/>
  <c r="D56" i="19"/>
  <c r="E19" i="18"/>
  <c r="D19" i="18"/>
  <c r="C19" i="18"/>
  <c r="F19" i="18"/>
  <c r="G26" i="17"/>
  <c r="F26" i="17"/>
  <c r="D26" i="17"/>
  <c r="D57" i="31"/>
  <c r="C57" i="31"/>
  <c r="B57" i="31"/>
  <c r="F12" i="38" l="1"/>
  <c r="F15" i="38" s="1"/>
  <c r="E12" i="38"/>
  <c r="E15" i="38" s="1"/>
  <c r="D12" i="38"/>
  <c r="D15" i="38" s="1"/>
  <c r="F21" i="28"/>
  <c r="D21" i="29" l="1"/>
  <c r="E21" i="29"/>
  <c r="F21" i="29"/>
  <c r="C21" i="29"/>
  <c r="D18" i="36"/>
  <c r="E18" i="36"/>
  <c r="D17" i="28" l="1"/>
  <c r="E17" i="28"/>
  <c r="C17" i="28"/>
  <c r="E20" i="28"/>
  <c r="D20" i="28"/>
  <c r="D21" i="28" s="1"/>
  <c r="C20" i="28"/>
  <c r="B11" i="8"/>
  <c r="B20" i="7"/>
  <c r="C20" i="7"/>
  <c r="D20" i="7"/>
  <c r="F20" i="7"/>
  <c r="G20" i="7"/>
  <c r="H20" i="7"/>
  <c r="J20" i="7"/>
  <c r="K20" i="7"/>
  <c r="L20" i="7"/>
  <c r="C21" i="28" l="1"/>
  <c r="M20" i="7"/>
  <c r="I20" i="7"/>
  <c r="E20" i="7"/>
  <c r="E18" i="37"/>
  <c r="F27" i="39"/>
  <c r="C19" i="29" l="1"/>
  <c r="C22" i="29" s="1"/>
  <c r="E19" i="29"/>
  <c r="E22" i="29" s="1"/>
  <c r="F19" i="29"/>
  <c r="F22" i="29" s="1"/>
  <c r="D19" i="29"/>
  <c r="D22" i="29" s="1"/>
  <c r="F28" i="39"/>
  <c r="D27" i="39"/>
  <c r="D28" i="39" s="1"/>
  <c r="C27" i="39"/>
  <c r="C28" i="39" s="1"/>
  <c r="E28" i="39" l="1"/>
  <c r="B18" i="36" l="1"/>
  <c r="B19" i="35"/>
  <c r="B20" i="32"/>
  <c r="B56" i="19"/>
  <c r="B19" i="18"/>
  <c r="B26" i="17"/>
  <c r="F18" i="16"/>
  <c r="C18" i="16"/>
  <c r="B18" i="16"/>
  <c r="B56" i="15"/>
  <c r="E56" i="15"/>
  <c r="D56" i="15"/>
  <c r="C56" i="15"/>
  <c r="D26" i="42"/>
  <c r="C26" i="42"/>
  <c r="B26" i="42"/>
  <c r="G29" i="43"/>
  <c r="F29" i="43"/>
  <c r="B29" i="43"/>
  <c r="E29" i="43"/>
  <c r="D29" i="43"/>
  <c r="C29" i="43"/>
  <c r="I29" i="3"/>
  <c r="H29" i="3"/>
  <c r="F29" i="3"/>
  <c r="E29" i="3"/>
  <c r="C29" i="3"/>
  <c r="B29" i="3"/>
  <c r="E19" i="35" l="1"/>
  <c r="D19" i="35"/>
  <c r="C19" i="35"/>
  <c r="C18" i="37" l="1"/>
  <c r="D16" i="37"/>
  <c r="D19" i="37" s="1"/>
  <c r="E16" i="37"/>
  <c r="E19" i="37" s="1"/>
  <c r="C16" i="37"/>
  <c r="C19" i="37" l="1"/>
  <c r="E21" i="28"/>
  <c r="G18" i="16"/>
  <c r="G19" i="18" l="1"/>
  <c r="C18" i="36"/>
  <c r="E56" i="19"/>
  <c r="C56" i="19"/>
  <c r="E26" i="42" l="1"/>
  <c r="E25" i="42"/>
  <c r="E23" i="42"/>
  <c r="E22" i="42"/>
  <c r="E21" i="42"/>
  <c r="E20" i="42"/>
  <c r="E19" i="42"/>
  <c r="E18" i="42"/>
  <c r="E17" i="42"/>
  <c r="E16" i="42"/>
  <c r="E15" i="42"/>
  <c r="E14" i="42"/>
  <c r="E13" i="42"/>
  <c r="E12" i="42"/>
  <c r="E11" i="42"/>
  <c r="E10" i="42"/>
  <c r="E9" i="42"/>
  <c r="E25" i="41"/>
  <c r="E22" i="41"/>
  <c r="E21" i="41"/>
  <c r="E20" i="41"/>
  <c r="E19" i="41"/>
  <c r="E18" i="41"/>
  <c r="E17" i="41"/>
  <c r="E16" i="41"/>
  <c r="E15" i="41"/>
  <c r="E14" i="41"/>
  <c r="E13" i="41"/>
  <c r="E12" i="41"/>
  <c r="E11" i="41"/>
  <c r="E10" i="41"/>
  <c r="E9" i="41"/>
  <c r="D18" i="16" l="1"/>
  <c r="C26" i="17" l="1"/>
  <c r="E26" i="17"/>
  <c r="E18" i="16" l="1"/>
  <c r="C20" i="32" l="1"/>
  <c r="D20" i="32"/>
  <c r="E20" i="32"/>
  <c r="F20" i="32"/>
  <c r="G20" i="32"/>
</calcChain>
</file>

<file path=xl/sharedStrings.xml><?xml version="1.0" encoding="utf-8"?>
<sst xmlns="http://schemas.openxmlformats.org/spreadsheetml/2006/main" count="1018" uniqueCount="411">
  <si>
    <t>Leased</t>
  </si>
  <si>
    <t>Total</t>
  </si>
  <si>
    <t>Buildings</t>
  </si>
  <si>
    <t>Total Number</t>
  </si>
  <si>
    <t>Total Square Feet</t>
  </si>
  <si>
    <t>Total Annual Operating Costs</t>
  </si>
  <si>
    <t>Structures</t>
  </si>
  <si>
    <t>Land***</t>
  </si>
  <si>
    <t>Total Acres</t>
  </si>
  <si>
    <t>Total Annual Operating Costs (Buildings, Structures, Land)</t>
  </si>
  <si>
    <t>Fiscal Year</t>
  </si>
  <si>
    <t>Buildings Real Property Use*</t>
  </si>
  <si>
    <t>Leased SF</t>
  </si>
  <si>
    <t>Office</t>
  </si>
  <si>
    <t>Service</t>
  </si>
  <si>
    <t>Dormitories/Barracks</t>
  </si>
  <si>
    <t>School</t>
  </si>
  <si>
    <t>Other Institutional Uses</t>
  </si>
  <si>
    <t>Laboratories</t>
  </si>
  <si>
    <t>Warehouses</t>
  </si>
  <si>
    <t>Hospital</t>
  </si>
  <si>
    <t>Family Housing</t>
  </si>
  <si>
    <t>Industrial</t>
  </si>
  <si>
    <t>Prisons and Detention Centers</t>
  </si>
  <si>
    <t>Communications Systems</t>
  </si>
  <si>
    <t>Navigation and Traffic Aids</t>
  </si>
  <si>
    <t>Outpatient Healthcare Facility</t>
  </si>
  <si>
    <t>Museum</t>
  </si>
  <si>
    <t>Data Centers</t>
  </si>
  <si>
    <t>Comfort Station/Restrooms</t>
  </si>
  <si>
    <t>Post Office</t>
  </si>
  <si>
    <t>Grand Total</t>
  </si>
  <si>
    <t>Leased Square Feet</t>
  </si>
  <si>
    <t>Corps of Engineers**</t>
  </si>
  <si>
    <t>Defense/WHS**</t>
  </si>
  <si>
    <t>Environmental Protection Agency</t>
  </si>
  <si>
    <t>General Services Administration</t>
  </si>
  <si>
    <t>National Aeronautics And Space Administration</t>
  </si>
  <si>
    <t>State</t>
  </si>
  <si>
    <t>Number of Buildings</t>
  </si>
  <si>
    <t>Underutilized</t>
  </si>
  <si>
    <t>Unutilized</t>
  </si>
  <si>
    <t>Utilized</t>
  </si>
  <si>
    <t>Total Number of Disposed Assets</t>
  </si>
  <si>
    <t>Number of Assets</t>
  </si>
  <si>
    <t>Acres</t>
  </si>
  <si>
    <t>Status</t>
  </si>
  <si>
    <t>Report of Excess Submitted</t>
  </si>
  <si>
    <t>Report of Excess Accepted</t>
  </si>
  <si>
    <t>Determination to Dispose</t>
  </si>
  <si>
    <t>Cannot Currently be Disposed</t>
  </si>
  <si>
    <t>Buildings Real Property Use</t>
  </si>
  <si>
    <t>Real Property Use</t>
  </si>
  <si>
    <t>Total SF</t>
  </si>
  <si>
    <t>Airfield Pavements</t>
  </si>
  <si>
    <t>Flood Control and Navigation</t>
  </si>
  <si>
    <t>Harbors and Ports</t>
  </si>
  <si>
    <t>Miscellaneous Military Facilities</t>
  </si>
  <si>
    <t>Monuments and Memorials</t>
  </si>
  <si>
    <t>Parking Structures</t>
  </si>
  <si>
    <t>Power Development and Distribution</t>
  </si>
  <si>
    <t>Railroads</t>
  </si>
  <si>
    <t>Reclamation and Irrigation</t>
  </si>
  <si>
    <t>Roads and Bridges</t>
  </si>
  <si>
    <t>Space Exploration Structures</t>
  </si>
  <si>
    <t>Utility Systems</t>
  </si>
  <si>
    <t>Weapons Ranges</t>
  </si>
  <si>
    <t>Leased Acres</t>
  </si>
  <si>
    <t>Building</t>
  </si>
  <si>
    <t>Land</t>
  </si>
  <si>
    <t>Structure</t>
  </si>
  <si>
    <t>Evaluated, Not Historic</t>
  </si>
  <si>
    <t>National Historic Landmark (NHL)</t>
  </si>
  <si>
    <t>National Register Eligible (NRE)</t>
  </si>
  <si>
    <t>National Register Listed (NRL)</t>
  </si>
  <si>
    <t>Non-contributing element of NHL/NRL district</t>
  </si>
  <si>
    <t>Not Evaluated</t>
  </si>
  <si>
    <t>All Other****</t>
  </si>
  <si>
    <t>Office Square Feet</t>
  </si>
  <si>
    <t>Warehouse Square Feet</t>
  </si>
  <si>
    <t>Department of Agriculture</t>
  </si>
  <si>
    <t>Air Force Department**</t>
  </si>
  <si>
    <t>Army Department**</t>
  </si>
  <si>
    <t>Department of Commerce</t>
  </si>
  <si>
    <t>Department of Energy</t>
  </si>
  <si>
    <t>Department of Health and Human Services</t>
  </si>
  <si>
    <t>Department of Homeland Security</t>
  </si>
  <si>
    <t>Department of the Interior</t>
  </si>
  <si>
    <t>Department of Justice</t>
  </si>
  <si>
    <t>Department of Labor</t>
  </si>
  <si>
    <t>Navy Department**</t>
  </si>
  <si>
    <t>Department of State</t>
  </si>
  <si>
    <t>Department of Transportation</t>
  </si>
  <si>
    <t>Department of the Treasury</t>
  </si>
  <si>
    <t>Department of Veterans Affairs</t>
  </si>
  <si>
    <t>United States Agency for International Development</t>
  </si>
  <si>
    <t>AOC****</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</si>
  <si>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</si>
  <si>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</si>
  <si>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</si>
  <si>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</si>
  <si>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</si>
  <si>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</si>
  <si>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</si>
  <si>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</si>
  <si>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</si>
  <si>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</si>
  <si>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</si>
  <si>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</si>
  <si>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</si>
  <si>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</si>
  <si>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</si>
  <si>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</si>
  <si>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</si>
  <si>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Table 18</t>
  </si>
  <si>
    <t>Table 19</t>
  </si>
  <si>
    <t>Table 20</t>
  </si>
  <si>
    <t>FY 2015</t>
  </si>
  <si>
    <t>Actual Sales Price</t>
  </si>
  <si>
    <t xml:space="preserve">Total </t>
  </si>
  <si>
    <t>Future Mission Need</t>
  </si>
  <si>
    <t>Current Mission Need</t>
  </si>
  <si>
    <t>Renewable Energy System</t>
  </si>
  <si>
    <t>Public Facing Facility</t>
  </si>
  <si>
    <t>Land Port of Entry</t>
  </si>
  <si>
    <t>Facility Security</t>
  </si>
  <si>
    <t>Child Care Center</t>
  </si>
  <si>
    <t>Border/Inspection Station</t>
  </si>
  <si>
    <t>Aviation Security Related</t>
  </si>
  <si>
    <t>FY 2015 AOC***</t>
  </si>
  <si>
    <t>Disposition Method</t>
  </si>
  <si>
    <t>Abandonment</t>
  </si>
  <si>
    <t>Demolition</t>
  </si>
  <si>
    <t>Exchange</t>
  </si>
  <si>
    <t>Federal Transfer</t>
  </si>
  <si>
    <t>Health or Educational Use</t>
  </si>
  <si>
    <t>Historic Monuments</t>
  </si>
  <si>
    <t>Loss due to Deterioration</t>
  </si>
  <si>
    <t>Loss due to Disaster</t>
  </si>
  <si>
    <t>Negotiated Sale</t>
  </si>
  <si>
    <t>Public Benefit Conveyance</t>
  </si>
  <si>
    <t>Public Sale</t>
  </si>
  <si>
    <t>Reversion to Prior Owner</t>
  </si>
  <si>
    <t>Sale</t>
  </si>
  <si>
    <t>Table 21</t>
  </si>
  <si>
    <t>Table 22</t>
  </si>
  <si>
    <t>**** AOC refers to annual operating costs.</t>
  </si>
  <si>
    <t>† All real property data from the CFO Act agencies required to submit data to the FRPP.</t>
  </si>
  <si>
    <t>*** AOC refers to annual operating costs.  AOC Includes operations and maintenance costs and rent.</t>
  </si>
  <si>
    <t>* For detailed definitions of real property use categories of buildings, see FRPP data dictionary, www.gsa.gov/datadictionary.</t>
  </si>
  <si>
    <t>* Includes operations and maintenance costs and rent.</t>
  </si>
  <si>
    <t>* Sustainability is reported for all buildings above 5,000 SF.</t>
  </si>
  <si>
    <t>Number of Leased Structures</t>
  </si>
  <si>
    <t xml:space="preserve">Number of Assets </t>
  </si>
  <si>
    <t>Total NHL and NRL Assets</t>
  </si>
  <si>
    <t>Number of Leased Buildings</t>
  </si>
  <si>
    <t>**** The All Other category is defined as "buildings that cannot be classified elsewhere."</t>
  </si>
  <si>
    <t>Table 23</t>
  </si>
  <si>
    <t>Table 24</t>
  </si>
  <si>
    <t>Number of Sustainable Buildings</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</si>
  <si>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</si>
  <si>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FY 2016</t>
  </si>
  <si>
    <t>FY 2016 AOC***</t>
  </si>
  <si>
    <t>United States and United States Territories</t>
  </si>
  <si>
    <t xml:space="preserve">* This report focuses on FRPP data for assets in the U.S. and U.S. territories. </t>
  </si>
  <si>
    <t>Surplus</t>
  </si>
  <si>
    <t>Table 25</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</si>
  <si>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</si>
  <si>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</si>
  <si>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</si>
  <si>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</si>
  <si>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</si>
  <si>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</si>
  <si>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</si>
  <si>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</si>
  <si>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</si>
  <si>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</si>
  <si>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</si>
  <si>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</si>
  <si>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</si>
  <si>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</si>
  <si>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</si>
  <si>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</si>
  <si>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</si>
  <si>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</si>
  <si>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</si>
  <si>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</si>
  <si>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</si>
  <si>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</si>
  <si>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</si>
  <si>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</si>
  <si>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</si>
  <si>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</si>
  <si>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</si>
  <si>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</si>
  <si>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</si>
  <si>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</si>
  <si>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</si>
  <si>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</si>
  <si>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</si>
  <si>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</si>
  <si>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</si>
  <si>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</si>
  <si>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</si>
  <si>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</si>
  <si>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</si>
  <si>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</si>
  <si>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</si>
  <si>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</si>
  <si>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</si>
  <si>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</si>
  <si>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</si>
  <si>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</si>
  <si>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</si>
  <si>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</si>
  <si>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</si>
  <si>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</si>
  <si>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Number of Disposed Building Assets</t>
  </si>
  <si>
    <t>Number of Disposed Structure Assets</t>
  </si>
  <si>
    <t>Number of Structures</t>
  </si>
  <si>
    <t>Leased Annual Costs**</t>
  </si>
  <si>
    <t>Industrial (other than buildings)</t>
  </si>
  <si>
    <t>Navigation and Traffic Aids (other than buildings)</t>
  </si>
  <si>
    <t>Recreational (other than buildings)</t>
  </si>
  <si>
    <t>Research and Development (other than Laboratories)</t>
  </si>
  <si>
    <t>Service (other than buildings)</t>
  </si>
  <si>
    <t>Storage (other than buildings)</t>
  </si>
  <si>
    <t>Legal Interest</t>
  </si>
  <si>
    <t>Owned</t>
  </si>
  <si>
    <t>Real property use</t>
  </si>
  <si>
    <t>Otherwise Managed**</t>
  </si>
  <si>
    <t>*** Does not include public domain land.</t>
  </si>
  <si>
    <t>** Otherwise Managed includes state government owned, foreign government owned, museum trust, and withdrawn land.</t>
  </si>
  <si>
    <t>Owned Annual Operating Costs</t>
  </si>
  <si>
    <t>Owned Square Feet</t>
  </si>
  <si>
    <t>Owned Annual O&amp;M Cost</t>
  </si>
  <si>
    <t>Otherwise Managed Square Feet**</t>
  </si>
  <si>
    <t>** Otherwise Managed includes state government owned, foreign government owned, and museum trust.</t>
  </si>
  <si>
    <t>Buildings Real Property Use**</t>
  </si>
  <si>
    <t>** For detailed definitions of real property use categories of buildings, see FRPP data dictionary, www.gsa.gov/datadictionary.</t>
  </si>
  <si>
    <t>FY 2015 SF</t>
  </si>
  <si>
    <t>FY 2016 SF</t>
  </si>
  <si>
    <t>Leased Annual Costs/ Square Feet*</t>
  </si>
  <si>
    <t>Number of Owned Buildings</t>
  </si>
  <si>
    <t>State Name</t>
  </si>
  <si>
    <t>Owned SF</t>
  </si>
  <si>
    <t>Number of Owned Structures</t>
  </si>
  <si>
    <t>Owned Acres</t>
  </si>
  <si>
    <t>Otherwise Managed Annual Costs**</t>
  </si>
  <si>
    <t>Owned Subtotal</t>
  </si>
  <si>
    <t>Otherwise Managed Subtotal</t>
  </si>
  <si>
    <t xml:space="preserve"> Number of Owned Buildings</t>
  </si>
  <si>
    <t>Owned Buildings Repair Needs</t>
  </si>
  <si>
    <t>* Repair Needs are only a required data element for owned and otherwise managed assets.</t>
  </si>
  <si>
    <t>Owned Structures Repair Needs</t>
  </si>
  <si>
    <t>Note the definitions provided in this document are derived from the FRPP Data Dictionary which can be found at www.gsa.gov/datadictionary.</t>
  </si>
  <si>
    <t>Note AOC data captured for owned and leased facilities does not align, making comparisons across categories ineffective. Owned AOC only includes operations and maintenance costs, whereas leased AOC also includes rent to capture the full cost of the asset.</t>
  </si>
  <si>
    <t>** Otherwise Managed includes state government owned, foreign government owned, museum trust, and withdrawn land.  This does not include public domain land.</t>
  </si>
  <si>
    <t>*** Otherwise Managed includes state government owned, foreign government owned, museum trust, and withdrawn land.</t>
  </si>
  <si>
    <t>** Includes operations and maintenance costs and rent.</t>
  </si>
  <si>
    <t>*** Otherwise Managed includes state government owned, foreign government owned, and museum trust.</t>
  </si>
  <si>
    <t>Otherwise Managed Square Feet***</t>
  </si>
  <si>
    <t>Leased Annual Costs/ Square Feet**</t>
  </si>
  <si>
    <t>Blank cells represent instances where agencies did not report data.</t>
  </si>
  <si>
    <t>Department or Agency</t>
  </si>
  <si>
    <t>Number of Land Assets</t>
  </si>
  <si>
    <t>Square Feet</t>
  </si>
  <si>
    <r>
      <rPr>
        <sz val="11"/>
        <rFont val="Arial"/>
        <family val="2"/>
      </rPr>
      <t>The General Services Administration (GSA) Office of Government-wide Policy (OGP) collects data from federal agencies pertaining to real property, personal property, aviation, mail, and motor vehicle assets.  These data sets have been published and made available to the public by GSA on an annual basis.
As part of a larger comprehensive review of GSA programs, OGP is reviewing data collection efforts to potentially reduce, streamline, and eliminate unnecessary reporting that is not required by law.  GSA is interested in your feedback as to the usefulness of the data and whether GSA should continue to collect and publish discretionary data sets.  Please share any comments via email at</t>
    </r>
    <r>
      <rPr>
        <u/>
        <sz val="11"/>
        <color theme="10"/>
        <rFont val="Arial"/>
        <family val="2"/>
      </rPr>
      <t xml:space="preserve"> ogpdata@gsa.gov.</t>
    </r>
  </si>
  <si>
    <t>Table 26</t>
  </si>
  <si>
    <t>Table 27</t>
  </si>
  <si>
    <t>Table 28</t>
  </si>
  <si>
    <t xml:space="preserve"> FY 2017 - Buildings Real Property Use by Square Footage and Costs for Non-CFO Act Agencies</t>
  </si>
  <si>
    <t>FY 2017</t>
  </si>
  <si>
    <t>Leased Annual Costs</t>
  </si>
  <si>
    <t>Table 2: FY 2015 - FY 2017 U.S. and U.S. Territories - Cost per Square Feet of Buildings†</t>
  </si>
  <si>
    <t>FY 2017 AOC***</t>
  </si>
  <si>
    <t>Table 4: FY 2015 - FY 2017 U.S. and U.S. Territories - Buildings Real Property Use Trend by Square Footage (SF) and Annual Operating Costs (AOC)†*</t>
  </si>
  <si>
    <t>Table 5: FY 2015 - FY 2017 U.S. and U.S. Territories - Office Square Footage Trend by Agency†*</t>
  </si>
  <si>
    <t>% Change FY 2016 - FY 2017</t>
  </si>
  <si>
    <t>Number of Otherwise Managed Buildings</t>
  </si>
  <si>
    <t>Table 7: FY 2017 U.S. and U.S. Territories Buildings Square Footage (SF) and Costs by Agency†</t>
  </si>
  <si>
    <t>District Of Columbia</t>
  </si>
  <si>
    <t>Negotiated Sales to Public Agencies</t>
  </si>
  <si>
    <t>Table 25: FY 2017 U.S. and U.S. Territories - Structures Repair Needs by Agency†*</t>
  </si>
  <si>
    <t>Table 22: FY2015 - FY 2017 U.S. and U.S. Territories - Number of Sustainable Buildings by Agency†*</t>
  </si>
  <si>
    <t>Table 23: FY 2015 - 2017 U.S. and U.S. Territories - Asset Status by Number of Assets†</t>
  </si>
  <si>
    <t>Table 24: FY 2017 U.S. and U.S. Territories - Buildings Repair Needs by Agency†*</t>
  </si>
  <si>
    <t>Table 21: FY 2017 U.S. and U.S. Territories -  Historic Designation by Agency†*</t>
  </si>
  <si>
    <t>Table 20: FY 2017 U.S. and U.S. Territories - National Historic Landmark and National Register Listed by State†*</t>
  </si>
  <si>
    <t>Table 19: FY 2017 U.S. and U.S. Territories - Historic Designation by Number of Assets†*</t>
  </si>
  <si>
    <t>Table 14: FY 2017 U.S. and U.S. Territories - Number of Dispositions by Agency†</t>
  </si>
  <si>
    <t>Table 12: FY 2017 U.S. and U.S. Territories - Land Acreage and Costs by Agency†</t>
  </si>
  <si>
    <t>FY 2017 Federal Real Property Profile (FRPP) Open Data Set</t>
  </si>
  <si>
    <t xml:space="preserve"> FY 2015 - FY 2017 - Key Statistics</t>
  </si>
  <si>
    <t xml:space="preserve"> FY 2015 - FY 2017 - Cost per Square Feet of Buildings</t>
  </si>
  <si>
    <t xml:space="preserve"> FY 2017 - Buildings Real Property Use by Square Footage and Costs</t>
  </si>
  <si>
    <t xml:space="preserve"> FY 2015 - FY 2017 - Buildings Real Property Use Trend by Square Footage and Costs</t>
  </si>
  <si>
    <t xml:space="preserve"> FY 2015 - FY 2017 - Office Square Footage Trend by Agency</t>
  </si>
  <si>
    <t xml:space="preserve"> FY 2015 - FY 2017 - Warehouse Square Footage Trend by Agency</t>
  </si>
  <si>
    <t xml:space="preserve"> FY 2017 - Buildings Square Footage and Costs by Agency</t>
  </si>
  <si>
    <t xml:space="preserve"> FY 2017 - Utilization of Buildings</t>
  </si>
  <si>
    <t xml:space="preserve"> FY 2017 - Total Buildings Square Footage by State</t>
  </si>
  <si>
    <t xml:space="preserve"> FY 2017 - Number of Structures and Costs by Agency</t>
  </si>
  <si>
    <t xml:space="preserve"> FY 2017 - Structures Real Property Use by Number and Costs</t>
  </si>
  <si>
    <t xml:space="preserve"> FY 2017 - Land Acreage and Costs by Agency</t>
  </si>
  <si>
    <t xml:space="preserve"> FY 2017 - Total Land Acreage by State</t>
  </si>
  <si>
    <t xml:space="preserve"> FY 2017 - Number of Dispositions by Agency</t>
  </si>
  <si>
    <t xml:space="preserve"> FY 2017 - Buildings Dispositions by Property Use</t>
  </si>
  <si>
    <t xml:space="preserve"> FY 2017 - Buildings Dispositions by Method</t>
  </si>
  <si>
    <t xml:space="preserve"> FY 2017 - Structures Dispositions by Method</t>
  </si>
  <si>
    <t xml:space="preserve"> FY 2017 - Land Dispositions by Method</t>
  </si>
  <si>
    <t xml:space="preserve"> FY 2017 - Historic Designation by Number of Assets</t>
  </si>
  <si>
    <t xml:space="preserve"> FY 2017 - National Historic Landmark and National Register Listed by State</t>
  </si>
  <si>
    <t xml:space="preserve"> FY 2017 - Historic Designation by Agency</t>
  </si>
  <si>
    <t xml:space="preserve"> FY 2015 - FY 2017 - Number of Sustainable Buildings by Agency</t>
  </si>
  <si>
    <t xml:space="preserve"> FY 2017 - Asset Status by Number of Assets</t>
  </si>
  <si>
    <t xml:space="preserve"> FY 2017 - Buildings Repair Needs by Agency</t>
  </si>
  <si>
    <t xml:space="preserve"> FY 2017 - Structures Repair Needs by Agency</t>
  </si>
  <si>
    <t>Index of Tables**</t>
  </si>
  <si>
    <t>Table 1: FY 2015 - FY 2017 U.S. and U.S. Territories - Key Statistics†*</t>
  </si>
  <si>
    <t>Table 6: FY 2015 - FY 2017 U.S. and U.S. Territories - Warehouse Square Footage Trend by Agency†*</t>
  </si>
  <si>
    <t>Table 10: FY 2017 U.S. and U.S. Territories - Number of Structures and Costs by Agency†</t>
  </si>
  <si>
    <t>Table 28: FY 2017 U.S. and U.S. Territories - Buildings Real Property Use by Square Footage and Costs for Non-CFO Act Agencies</t>
  </si>
  <si>
    <t>Table 27: FY 2017 - Cost per Square Feet of Buildings for Non-CFO Act Agencies</t>
  </si>
  <si>
    <t>Table 26: FY 2017 - Key Statistics for Non-CFO Act Agencies*</t>
  </si>
  <si>
    <t xml:space="preserve"> FY 2017 - Key Statistics for Non-CFO Act Agencies</t>
  </si>
  <si>
    <t xml:space="preserve"> FY 2017 - Cost per Square Feet of Buildings for Non-CFO Act Agencies</t>
  </si>
  <si>
    <t>Table 29</t>
  </si>
  <si>
    <t>US Territory</t>
  </si>
  <si>
    <t>Other</t>
  </si>
  <si>
    <t>† All real property data from the Chief Financial Officers (CFO) Act agencies required to submit data to the FRPP.</t>
  </si>
  <si>
    <t xml:space="preserve"> FY 2017 - Key Statistics for CFO and Non-CFO Act Agencies</t>
  </si>
  <si>
    <t>Otherwise Managed***</t>
  </si>
  <si>
    <t>Land****</t>
  </si>
  <si>
    <t>AOC*****</t>
  </si>
  <si>
    <t>**** Does not include public domain land.</t>
  </si>
  <si>
    <t>***** AOC refers to annual operating costs.</t>
  </si>
  <si>
    <t>FY 2017**</t>
  </si>
  <si>
    <t>FY 2017 Federal Real Property Profile (FRPP) Open Data Set†*</t>
  </si>
  <si>
    <t>Otherwise Managed Annual O&amp;M Costs***</t>
  </si>
  <si>
    <t>FY 2017*</t>
  </si>
  <si>
    <t>FY 2017***</t>
  </si>
  <si>
    <t>Owned Annual O&amp;M Costs/ Square Feet</t>
  </si>
  <si>
    <t>OwnedAnnual O&amp;M Costs/ Square Feet</t>
  </si>
  <si>
    <t>Otherwise Managed Annual O&amp;M Costs/ Square Feet**</t>
  </si>
  <si>
    <t>Otherwise Managed Annual O&amp;M Costs/ Square Feet***</t>
  </si>
  <si>
    <t xml:space="preserve"> Table 3: FY 2017 U.S. and U.S. Territories - Buildings Real Property Use by Square Footage and Costs†*</t>
  </si>
  <si>
    <t>*** Includes operations and maintenance costs and rent.</t>
  </si>
  <si>
    <t>Leased Annual Costs***</t>
  </si>
  <si>
    <t>Leased Annual Costs/ Square Feet***</t>
  </si>
  <si>
    <t>**** Otherwise Managed includes state government owned, foreign government owned, and museum trust.</t>
  </si>
  <si>
    <t>Otherwise Managed Square Feet****</t>
  </si>
  <si>
    <t>Otherwise Managed Annual O&amp;M Costs****</t>
  </si>
  <si>
    <t>Otherwise Managed Annual O&amp;M Costs/ Square Feet****</t>
  </si>
  <si>
    <t>All Other*****</t>
  </si>
  <si>
    <t>***** The All Other category is defined as "buildings that cannot be classified elsewhere."</t>
  </si>
  <si>
    <t>FY 2017 SF****</t>
  </si>
  <si>
    <t>* Includes Federal Government owned, foreign government owned, museum trust, state government owned and leased assets.</t>
  </si>
  <si>
    <t>* Includes Federal Government owned, foreign government owned, museum trust, state government owned, and leased assets.</t>
  </si>
  <si>
    <t>Department or Agency*</t>
  </si>
  <si>
    <t>Otherwise Managed Annual O&amp;M Cost***</t>
  </si>
  <si>
    <t>Table 8: FY 2017 U.S. and U.S. Territories - Utilization of Buildings†*</t>
  </si>
  <si>
    <t>Table 9: FY 2017 U.S. and U.S. Territories - Total Buildings Square Footage (SF) by State†*</t>
  </si>
  <si>
    <t>Otherwise Managed SF**</t>
  </si>
  <si>
    <t>** Otherwise Managed includes state government owned and museum trust.</t>
  </si>
  <si>
    <t>Lease Annual Costs**</t>
  </si>
  <si>
    <t>Number of Otherwise Managed Structures***</t>
  </si>
  <si>
    <t>Owned Annual O&amp;M Costs</t>
  </si>
  <si>
    <t>Table 11: FY 2017 U.S. and U.S. Territories - Structures Real Property Use by Number and Costs†*</t>
  </si>
  <si>
    <t>**** The All Other category is defined as "structures that cannot be classified elsewhere."</t>
  </si>
  <si>
    <t>Lease Annual Operating Costs**</t>
  </si>
  <si>
    <t>Number of Otherwise Managed Acres***</t>
  </si>
  <si>
    <t>*** Otherwise Managed includes state government owned, foreign government owned, museum trust, and withdrawn land.  This does not include public domain land.</t>
  </si>
  <si>
    <t>** Otherwise Managed includes state government owned, museum trust, and withdrawn land.  This does not include public domain land.</t>
  </si>
  <si>
    <t>Otherwise Managed Acres**</t>
  </si>
  <si>
    <t>Table 13: FY 2017 U.S. and U.S. Territories - Total Land Acreage by State†*</t>
  </si>
  <si>
    <t>Number of Disposed Land Assets**</t>
  </si>
  <si>
    <t>** Does not include public domain land.</t>
  </si>
  <si>
    <t>Table 15: FY 2017 U.S. and U.S. Territores - Buildings Dispositions by Property Use†*</t>
  </si>
  <si>
    <t>All Other**</t>
  </si>
  <si>
    <t>** The All Other category is defined as buildings that cannot be classified elsewhere."</t>
  </si>
  <si>
    <t>FY 2017 Annual O&amp;M Costs</t>
  </si>
  <si>
    <t>Table 16: FY 2017 U.S. and U.S. Territories - Buildings Dispositions by Method†*</t>
  </si>
  <si>
    <t>Table 17: FY 2017 U.S. and U.S. Territories - Structures Dispositions by Method†*</t>
  </si>
  <si>
    <t>Table 18: FY 2017 U.S. and U.S. Territories - Land Dispositions by Method†*</t>
  </si>
  <si>
    <t>Historical Status**</t>
  </si>
  <si>
    <t>Number of Assets**</t>
  </si>
  <si>
    <t>** Historic designation is reported on all owned buildings, structures, and land assets, except those assets that have been evaluated and for which disclosure of historic status is restricted based upon Executive Order 13007 and Section 304 of the National Historic Preservation Act.   Generally, properties eligible for listing in the National Register are at least 50 years old. Properties less than 50 years of age must be exceptionally important to be considered eligible for listing.</t>
  </si>
  <si>
    <t>Department or Agency**</t>
  </si>
  <si>
    <t>Number of Otherwise Managed Buildings***</t>
  </si>
  <si>
    <t>Otherwise Managed Buildings Repair Needs***</t>
  </si>
  <si>
    <t>Otherwise Managed Structures Repair Needs***</t>
  </si>
  <si>
    <t>Otherwise Managed Annual O&amp;M Costs**</t>
  </si>
  <si>
    <t>Table 29: FY 2017 - Key Statistics for CFO and Non-CFO Act Agencies†*</t>
  </si>
  <si>
    <t xml:space="preserve">† This report focuses on FRPP data for assets in the U.S. and U.S. territories. </t>
  </si>
  <si>
    <t>FY2017</t>
  </si>
  <si>
    <t>** Department of Defense (DoD) data is under review and is not included in FY 2017 totals.  Comparisons to prior fiscal year data are not recommended for this reason.</t>
  </si>
  <si>
    <t>*** DoD's data is under review and is not included in FY 2017 totals.  Comparisons to prior fiscal year data are not recommended for this reason.</t>
  </si>
  <si>
    <t>* DoD's data is under review and is not included in FY 2017 totals.</t>
  </si>
  <si>
    <t>**** DoD's data is under review and is not included in FY 2017 totals.  Comparisons to prior fiscal year data are not recommended for this reason.</t>
  </si>
  <si>
    <t>** DoD's data is under review and is not included in FY 2017 totals.  Comparisons to prior fiscal year data are not recommended for this reason.</t>
  </si>
  <si>
    <t>National Science Foundation***</t>
  </si>
  <si>
    <t>** DoD's data is under review and is not included in FY 2017 totals.</t>
  </si>
  <si>
    <t>* DoD's data is under review and is not included in FY 2017 totals.  Comparisons to prior fiscal year data are not recommended for this reason.</t>
  </si>
  <si>
    <t>Department of Defense data is under review and is therefore not included in FY 2017 totals.  Comparisons to prior fiscal year data are not recommended for this reason.</t>
  </si>
  <si>
    <t>* Department of Defense data is under review and is therefore not included in FY 2017 totals.  Comparisons to prior fiscal year data are not recommended for this reason.</t>
  </si>
  <si>
    <t>** The data is provided for Chief Financial Officers (CFO) Act Agencies, unless labeled as "Non-CFO Act Agencies."  CFO Act of 1990, 31 U.S.C. § 901 (b)(1) can be accessed at:
http://www.gpo.gov/fdsys/pkg/USCODE-2011-title31/pdf/USCODE-2011-title31-subtitleI-chap9-sec901.pdf.</t>
  </si>
  <si>
    <r>
      <t xml:space="preserve">† This data is provided in accordance with the Office of Management and Budget Memorandum M-13-13, </t>
    </r>
    <r>
      <rPr>
        <i/>
        <sz val="10"/>
        <rFont val="Calibri"/>
        <family val="2"/>
        <scheme val="minor"/>
      </rPr>
      <t>Open Data Policy-Managing Information as an Asset</t>
    </r>
    <r>
      <rPr>
        <sz val="10"/>
        <rFont val="Calibri"/>
        <family val="2"/>
        <scheme val="minor"/>
      </rPr>
      <t xml:space="preserve"> (May 9, 2013).</t>
    </r>
  </si>
  <si>
    <t>Note the following agencies exclusively acquire and occupy real estate through GSA: Department of Education, Department of Housing and Urban Development, National Science Foundation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the Office of Management and Budget (OMB) that NSF would no longer report data to the FRPP.</t>
  </si>
  <si>
    <t>*** Note the following agencies exclusively acquire and occupy real estate through GSA: Department of Education, Department of Housing and Urban Development,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</si>
  <si>
    <t>Note the following agencies exclusively acquire and occupy real estate through GSA: Department of Education, Department of Housing and Urban Development, NSF, Nuclear Regulatory Commission, Office of Personnel Management, Small Business Administration, and Social Security Administration. Consequently, these agencies do not report any real property assets to the FRPP system; these assets are reported by GSA. The FRPP data that NSF had reported was space that is controlled by organizations awarded grants by NSF.  This space is not controlled by NSF nor occupied by NSF employees.  In 2016, there was a mutual agreement between NSF, GSA, and OMB that NSF would no longer report data to the FRPP.</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</si>
</sst>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 numFmtId="167" formatCode="\$#,##0_);\(\$#,##0\)"/>
    <numFmt numFmtId="168" formatCode="&quot;$&quot;#,##0.00"/>
    <numFmt numFmtId="169" formatCode="0.0%"/>
    <numFmt numFmtId="170" formatCode="[$-409]mmmm\ d\,\ yyyy;@"/>
  </numFmts>
  <fonts count="56" x14ac:knownFonts="1">
    <font>
      <sz val="11"/>
      <color theme="1"/>
      <name val="Arial"/>
      <family val="2"/>
    </font>
    <font>
      <sz val="12"/>
      <color theme="1"/>
      <name val="Arial"/>
      <family val="2"/>
    </font>
    <font>
      <sz val="11"/>
      <color theme="1"/>
      <name val="Arial"/>
      <family val="2"/>
    </font>
    <font>
      <sz val="10"/>
      <color theme="1"/>
      <name val="Arial"/>
      <family val="2"/>
    </font>
    <font>
      <sz val="12"/>
      <color theme="1"/>
      <name val="Arial"/>
      <family val="2"/>
    </font>
    <font>
      <sz val="10"/>
      <color indexed="8"/>
      <name val="Arial"/>
      <family val="2"/>
    </font>
    <font>
      <b/>
      <sz val="10"/>
      <name val="Arial"/>
      <family val="2"/>
    </font>
    <font>
      <b/>
      <sz val="10"/>
      <color theme="1"/>
      <name val="Arial"/>
      <family val="2"/>
    </font>
    <font>
      <sz val="10"/>
      <color rgb="FF000000"/>
      <name val="Arial"/>
      <family val="2"/>
    </font>
    <font>
      <sz val="10"/>
      <color rgb="FFC00000"/>
      <name val="Arial"/>
      <family val="2"/>
    </font>
    <font>
      <b/>
      <sz val="10"/>
      <color rgb="FFC00000"/>
      <name val="Arial"/>
      <family val="2"/>
    </font>
    <font>
      <sz val="10"/>
      <name val="Arial"/>
      <family val="2"/>
    </font>
    <font>
      <b/>
      <sz val="12.5"/>
      <color theme="1"/>
      <name val="Arial"/>
      <family val="2"/>
    </font>
    <font>
      <b/>
      <sz val="10"/>
      <color indexed="8"/>
      <name val="Arial"/>
      <family val="2"/>
    </font>
    <font>
      <sz val="11"/>
      <name val="Calibri"/>
      <family val="2"/>
      <scheme val="minor"/>
    </font>
    <font>
      <sz val="28"/>
      <color theme="1"/>
      <name val="Arial"/>
      <family val="2"/>
    </font>
    <font>
      <sz val="24"/>
      <color theme="1"/>
      <name val="Arial"/>
      <family val="2"/>
    </font>
    <font>
      <sz val="22"/>
      <color theme="0"/>
      <name val="Arial"/>
      <family val="2"/>
    </font>
    <font>
      <sz val="22"/>
      <color theme="1"/>
      <name val="Arial"/>
      <family val="2"/>
    </font>
    <font>
      <b/>
      <sz val="28"/>
      <color theme="1"/>
      <name val="Arial"/>
      <family val="2"/>
    </font>
    <font>
      <sz val="10"/>
      <color theme="1"/>
      <name val="Arial Unicode MS"/>
      <family val="2"/>
    </font>
    <font>
      <sz val="10"/>
      <color theme="1"/>
      <name val="Calibri"/>
      <family val="2"/>
      <scheme val="minor"/>
    </font>
    <font>
      <b/>
      <sz val="10"/>
      <color theme="1"/>
      <name val="Calibri"/>
      <family val="2"/>
      <scheme val="minor"/>
    </font>
    <font>
      <b/>
      <sz val="10"/>
      <name val="Calibri"/>
      <family val="2"/>
      <scheme val="minor"/>
    </font>
    <font>
      <sz val="11"/>
      <color theme="1"/>
      <name val="Calibri"/>
      <family val="2"/>
      <scheme val="minor"/>
    </font>
    <font>
      <b/>
      <sz val="14"/>
      <color theme="1"/>
      <name val="Calibri"/>
      <family val="2"/>
      <scheme val="minor"/>
    </font>
    <font>
      <b/>
      <sz val="14"/>
      <name val="Calibri"/>
      <family val="2"/>
      <scheme val="minor"/>
    </font>
    <font>
      <sz val="10"/>
      <name val="Calibri"/>
      <family val="2"/>
      <scheme val="minor"/>
    </font>
    <font>
      <b/>
      <sz val="12"/>
      <name val="Calibri"/>
      <family val="2"/>
      <scheme val="minor"/>
    </font>
    <font>
      <sz val="12"/>
      <color theme="1"/>
      <name val="Calibri"/>
      <family val="2"/>
      <scheme val="minor"/>
    </font>
    <font>
      <sz val="12"/>
      <name val="Calibri"/>
      <family val="2"/>
      <scheme val="minor"/>
    </font>
    <font>
      <sz val="10"/>
      <color rgb="FFC00000"/>
      <name val="Calibri"/>
      <family val="2"/>
      <scheme val="minor"/>
    </font>
    <font>
      <b/>
      <sz val="11"/>
      <color theme="1"/>
      <name val="Calibri"/>
      <family val="2"/>
      <scheme val="minor"/>
    </font>
    <font>
      <b/>
      <sz val="11"/>
      <name val="Calibri"/>
      <family val="2"/>
      <scheme val="minor"/>
    </font>
    <font>
      <b/>
      <sz val="11"/>
      <color rgb="FFC00000"/>
      <name val="Calibri"/>
      <family val="2"/>
      <scheme val="minor"/>
    </font>
    <font>
      <b/>
      <sz val="11"/>
      <color rgb="FF000000"/>
      <name val="Calibri"/>
      <family val="2"/>
      <scheme val="minor"/>
    </font>
    <font>
      <sz val="11"/>
      <color rgb="FFC00000"/>
      <name val="Calibri"/>
      <family val="2"/>
      <scheme val="minor"/>
    </font>
    <font>
      <sz val="11"/>
      <color rgb="FFFF0000"/>
      <name val="Calibri"/>
      <family val="2"/>
      <scheme val="minor"/>
    </font>
    <font>
      <b/>
      <sz val="14"/>
      <color indexed="8"/>
      <name val="Calibri"/>
      <family val="2"/>
      <scheme val="minor"/>
    </font>
    <font>
      <b/>
      <sz val="11"/>
      <color indexed="8"/>
      <name val="Calibri"/>
      <family val="2"/>
      <scheme val="minor"/>
    </font>
    <font>
      <b/>
      <sz val="11"/>
      <color rgb="FFFF0000"/>
      <name val="Calibri"/>
      <family val="2"/>
      <scheme val="minor"/>
    </font>
    <font>
      <sz val="14"/>
      <color theme="1"/>
      <name val="Calibri"/>
      <family val="2"/>
      <scheme val="minor"/>
    </font>
    <font>
      <sz val="14"/>
      <color rgb="FFC00000"/>
      <name val="Calibri"/>
      <family val="2"/>
      <scheme val="minor"/>
    </font>
    <font>
      <sz val="11"/>
      <color theme="3"/>
      <name val="Calibri"/>
      <family val="2"/>
      <scheme val="minor"/>
    </font>
    <font>
      <sz val="24"/>
      <color theme="0"/>
      <name val="Calibri"/>
      <family val="2"/>
      <scheme val="minor"/>
    </font>
    <font>
      <b/>
      <sz val="14"/>
      <color rgb="FFC00000"/>
      <name val="Calibri"/>
      <family val="2"/>
      <scheme val="minor"/>
    </font>
    <font>
      <i/>
      <sz val="10"/>
      <name val="Calibri"/>
      <family val="2"/>
      <scheme val="minor"/>
    </font>
    <font>
      <b/>
      <sz val="11"/>
      <color theme="1"/>
      <name val="Arial"/>
      <family val="2"/>
    </font>
    <font>
      <sz val="11"/>
      <color rgb="FFC00000"/>
      <name val="Arial"/>
      <family val="2"/>
    </font>
    <font>
      <b/>
      <sz val="11"/>
      <color rgb="FFC00000"/>
      <name val="Arial"/>
      <family val="2"/>
    </font>
    <font>
      <b/>
      <sz val="11"/>
      <name val="Arial"/>
      <family val="2"/>
    </font>
    <font>
      <sz val="11"/>
      <color theme="1"/>
      <name val="Calibri"/>
      <scheme val="minor"/>
    </font>
    <font>
      <sz val="11"/>
      <name val="Calibri"/>
      <scheme val="minor"/>
    </font>
    <font>
      <b/>
      <sz val="11"/>
      <color theme="1"/>
      <name val="Calibri"/>
      <scheme val="minor"/>
    </font>
    <font>
      <sz val="11"/>
      <name val="Arial"/>
      <family val="2"/>
    </font>
    <font>
      <u/>
      <sz val="11"/>
      <color theme="1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249977111117893"/>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medium">
        <color indexed="64"/>
      </right>
      <top style="thin">
        <color theme="4"/>
      </top>
      <bottom style="thin">
        <color theme="4"/>
      </bottom>
      <diagonal/>
    </border>
    <border>
      <left style="medium">
        <color indexed="64"/>
      </left>
      <right style="medium">
        <color indexed="64"/>
      </right>
      <top style="thin">
        <color theme="4"/>
      </top>
      <bottom/>
      <diagonal/>
    </border>
    <border>
      <left/>
      <right style="thin">
        <color theme="4"/>
      </right>
      <top style="thin">
        <color theme="4"/>
      </top>
      <bottom style="thin">
        <color theme="4"/>
      </bottom>
      <diagonal/>
    </border>
    <border>
      <left/>
      <right style="thin">
        <color theme="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4"/>
      </left>
      <right style="medium">
        <color indexed="64"/>
      </right>
      <top style="thin">
        <color theme="4"/>
      </top>
      <bottom style="thin">
        <color theme="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theme="4"/>
      </left>
      <right style="medium">
        <color indexed="64"/>
      </right>
      <top style="medium">
        <color indexed="64"/>
      </top>
      <bottom style="medium">
        <color indexed="64"/>
      </bottom>
      <diagonal/>
    </border>
    <border>
      <left/>
      <right style="medium">
        <color indexed="64"/>
      </right>
      <top style="thin">
        <color theme="4"/>
      </top>
      <bottom style="thin">
        <color theme="4"/>
      </bottom>
      <diagonal/>
    </border>
    <border>
      <left style="thin">
        <color theme="4"/>
      </left>
      <right style="medium">
        <color indexed="64"/>
      </right>
      <top style="medium">
        <color indexed="64"/>
      </top>
      <bottom style="thin">
        <color theme="4"/>
      </bottom>
      <diagonal/>
    </border>
    <border>
      <left/>
      <right style="thin">
        <color theme="4"/>
      </right>
      <top/>
      <bottom style="thin">
        <color theme="4"/>
      </bottom>
      <diagonal/>
    </border>
    <border>
      <left style="thin">
        <color theme="4"/>
      </left>
      <right style="medium">
        <color indexed="64"/>
      </right>
      <top/>
      <bottom style="thin">
        <color theme="4"/>
      </bottom>
      <diagonal/>
    </border>
    <border>
      <left/>
      <right style="thin">
        <color theme="4"/>
      </right>
      <top/>
      <bottom style="medium">
        <color indexed="64"/>
      </bottom>
      <diagonal/>
    </border>
    <border>
      <left/>
      <right style="medium">
        <color indexed="64"/>
      </right>
      <top/>
      <bottom style="thin">
        <color theme="4"/>
      </bottom>
      <diagonal/>
    </border>
    <border>
      <left style="medium">
        <color indexed="64"/>
      </left>
      <right style="thin">
        <color theme="4"/>
      </right>
      <top style="medium">
        <color indexed="64"/>
      </top>
      <bottom style="medium">
        <color indexed="64"/>
      </bottom>
      <diagonal/>
    </border>
    <border>
      <left/>
      <right/>
      <top/>
      <bottom style="thin">
        <color theme="4"/>
      </bottom>
      <diagonal/>
    </border>
    <border>
      <left/>
      <right/>
      <top style="thin">
        <color theme="4"/>
      </top>
      <bottom style="thin">
        <color theme="4"/>
      </bottom>
      <diagonal/>
    </border>
  </borders>
  <cellStyleXfs count="19">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0" fontId="5" fillId="0" borderId="0"/>
    <xf numFmtId="0" fontId="11" fillId="0" borderId="0"/>
    <xf numFmtId="43" fontId="1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2" fillId="0" borderId="0"/>
    <xf numFmtId="0" fontId="2" fillId="0" borderId="0"/>
    <xf numFmtId="9" fontId="1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 fillId="0" borderId="0"/>
    <xf numFmtId="0" fontId="55" fillId="0" borderId="0" applyNumberFormat="0" applyFill="0" applyBorder="0" applyAlignment="0" applyProtection="0"/>
  </cellStyleXfs>
  <cellXfs count="704">
    <xf numFmtId="0" fontId="0" fillId="0" borderId="0" xfId="0"/>
    <xf numFmtId="0" fontId="0" fillId="0" borderId="0" xfId="0" applyFont="1"/>
    <xf numFmtId="0" fontId="7" fillId="0" borderId="0" xfId="0" applyFont="1"/>
    <xf numFmtId="164" fontId="8" fillId="0" borderId="0" xfId="1" applyNumberFormat="1" applyFont="1" applyBorder="1"/>
    <xf numFmtId="164" fontId="8" fillId="0" borderId="0" xfId="2" applyNumberFormat="1" applyFont="1" applyBorder="1"/>
    <xf numFmtId="0" fontId="3" fillId="0" borderId="0" xfId="0" applyFont="1"/>
    <xf numFmtId="164" fontId="9" fillId="0" borderId="0" xfId="1" applyNumberFormat="1" applyFont="1" applyFill="1"/>
    <xf numFmtId="0" fontId="3" fillId="0" borderId="0" xfId="0" applyFont="1" applyFill="1"/>
    <xf numFmtId="0" fontId="9" fillId="0" borderId="0" xfId="0" applyFont="1" applyFill="1"/>
    <xf numFmtId="0" fontId="3" fillId="0" borderId="0" xfId="0" applyFont="1" applyBorder="1"/>
    <xf numFmtId="0" fontId="3" fillId="0" borderId="0" xfId="0" applyFont="1" applyFill="1" applyBorder="1"/>
    <xf numFmtId="164" fontId="3" fillId="0" borderId="0" xfId="1" applyNumberFormat="1" applyFont="1"/>
    <xf numFmtId="164" fontId="3" fillId="0" borderId="0" xfId="2" applyNumberFormat="1" applyFont="1"/>
    <xf numFmtId="164" fontId="9" fillId="0" borderId="0" xfId="2" applyNumberFormat="1" applyFont="1"/>
    <xf numFmtId="0" fontId="7" fillId="0" borderId="0" xfId="0" applyFont="1" applyBorder="1"/>
    <xf numFmtId="44" fontId="3" fillId="0" borderId="0" xfId="2" applyFont="1" applyBorder="1"/>
    <xf numFmtId="164" fontId="9" fillId="0" borderId="0" xfId="1" applyNumberFormat="1" applyFont="1" applyFill="1" applyBorder="1"/>
    <xf numFmtId="0" fontId="9" fillId="0" borderId="0" xfId="0" applyFont="1" applyBorder="1"/>
    <xf numFmtId="0" fontId="9" fillId="0" borderId="0" xfId="0" applyFont="1" applyFill="1" applyBorder="1"/>
    <xf numFmtId="0" fontId="7" fillId="0" borderId="0" xfId="0" applyFont="1" applyAlignment="1"/>
    <xf numFmtId="166" fontId="3" fillId="0" borderId="0" xfId="2" applyNumberFormat="1" applyFont="1"/>
    <xf numFmtId="166" fontId="11" fillId="0" borderId="0" xfId="1" applyNumberFormat="1" applyFont="1" applyAlignment="1">
      <alignment horizontal="center"/>
    </xf>
    <xf numFmtId="0" fontId="7" fillId="0" borderId="0" xfId="0" applyFont="1" applyAlignment="1">
      <alignment vertical="center"/>
    </xf>
    <xf numFmtId="0" fontId="11" fillId="0" borderId="0" xfId="0" applyFont="1"/>
    <xf numFmtId="0" fontId="7" fillId="0" borderId="0" xfId="0" applyFont="1" applyFill="1" applyBorder="1"/>
    <xf numFmtId="0" fontId="3" fillId="0" borderId="0" xfId="0" applyFont="1" applyAlignment="1">
      <alignment horizontal="left"/>
    </xf>
    <xf numFmtId="0" fontId="3" fillId="0" borderId="0" xfId="0" applyFont="1" applyAlignment="1">
      <alignment horizontal="left" indent="1"/>
    </xf>
    <xf numFmtId="0" fontId="11" fillId="0" borderId="0" xfId="6" applyFont="1" applyAlignment="1">
      <alignment wrapText="1"/>
    </xf>
    <xf numFmtId="0" fontId="11" fillId="0" borderId="0" xfId="6" applyFont="1"/>
    <xf numFmtId="0" fontId="9" fillId="0" borderId="0" xfId="0" applyFont="1"/>
    <xf numFmtId="166" fontId="9" fillId="0" borderId="0" xfId="2" applyNumberFormat="1" applyFont="1"/>
    <xf numFmtId="49" fontId="7" fillId="0" borderId="0" xfId="0" applyNumberFormat="1" applyFont="1" applyFill="1" applyBorder="1" applyAlignment="1">
      <alignment wrapText="1"/>
    </xf>
    <xf numFmtId="164" fontId="7" fillId="0" borderId="0" xfId="1" applyNumberFormat="1" applyFont="1" applyFill="1" applyBorder="1" applyAlignment="1">
      <alignment horizontal="right" wrapText="1"/>
    </xf>
    <xf numFmtId="166" fontId="7" fillId="0" borderId="0" xfId="2" applyNumberFormat="1" applyFont="1" applyFill="1" applyBorder="1" applyAlignment="1">
      <alignment horizontal="right" wrapText="1"/>
    </xf>
    <xf numFmtId="164" fontId="10" fillId="0" borderId="0" xfId="1" applyNumberFormat="1" applyFont="1" applyFill="1" applyBorder="1" applyAlignment="1">
      <alignment horizontal="right" wrapText="1"/>
    </xf>
    <xf numFmtId="166" fontId="10" fillId="0" borderId="0" xfId="2" applyNumberFormat="1" applyFont="1" applyFill="1" applyBorder="1" applyAlignment="1">
      <alignment horizontal="right" wrapText="1"/>
    </xf>
    <xf numFmtId="10" fontId="3" fillId="0" borderId="0" xfId="3" applyNumberFormat="1" applyFont="1"/>
    <xf numFmtId="164" fontId="3" fillId="0" borderId="0" xfId="0" applyNumberFormat="1" applyFont="1"/>
    <xf numFmtId="0" fontId="6" fillId="0" borderId="0" xfId="0" applyFont="1"/>
    <xf numFmtId="168" fontId="3" fillId="0" borderId="0" xfId="0" applyNumberFormat="1" applyFont="1" applyAlignment="1">
      <alignment horizontal="right"/>
    </xf>
    <xf numFmtId="0" fontId="13" fillId="0" borderId="0" xfId="5" applyFont="1"/>
    <xf numFmtId="164" fontId="7" fillId="0" borderId="0" xfId="1" applyNumberFormat="1" applyFont="1" applyBorder="1"/>
    <xf numFmtId="164" fontId="10" fillId="0" borderId="0" xfId="1" applyNumberFormat="1" applyFont="1" applyBorder="1"/>
    <xf numFmtId="164" fontId="3" fillId="0" borderId="0" xfId="1" applyNumberFormat="1" applyFont="1" applyBorder="1"/>
    <xf numFmtId="166" fontId="9" fillId="0" borderId="0" xfId="2" applyNumberFormat="1" applyFont="1" applyFill="1"/>
    <xf numFmtId="0" fontId="3" fillId="0" borderId="0" xfId="0" applyFont="1" applyBorder="1" applyAlignment="1">
      <alignment wrapText="1"/>
    </xf>
    <xf numFmtId="3" fontId="14" fillId="2" borderId="7" xfId="0" applyNumberFormat="1" applyFont="1" applyFill="1" applyBorder="1" applyAlignment="1"/>
    <xf numFmtId="3" fontId="14" fillId="2" borderId="8" xfId="0" applyNumberFormat="1" applyFont="1" applyFill="1" applyBorder="1" applyAlignment="1"/>
    <xf numFmtId="165" fontId="14" fillId="0" borderId="9" xfId="0" applyNumberFormat="1" applyFont="1" applyBorder="1" applyAlignment="1"/>
    <xf numFmtId="165" fontId="14" fillId="0" borderId="11" xfId="0" applyNumberFormat="1" applyFont="1" applyBorder="1" applyAlignment="1"/>
    <xf numFmtId="3" fontId="14" fillId="2" borderId="4" xfId="0" applyNumberFormat="1" applyFont="1" applyFill="1" applyBorder="1" applyAlignment="1"/>
    <xf numFmtId="3" fontId="14" fillId="2" borderId="6" xfId="0" applyNumberFormat="1" applyFont="1" applyFill="1" applyBorder="1" applyAlignment="1"/>
    <xf numFmtId="3" fontId="14" fillId="2" borderId="0" xfId="0" applyNumberFormat="1" applyFont="1" applyFill="1" applyBorder="1" applyAlignment="1"/>
    <xf numFmtId="165" fontId="14" fillId="0" borderId="10" xfId="0" applyNumberFormat="1" applyFont="1" applyBorder="1" applyAlignment="1"/>
    <xf numFmtId="3" fontId="14" fillId="2" borderId="5" xfId="0" applyNumberFormat="1" applyFont="1" applyFill="1" applyBorder="1" applyAlignment="1"/>
    <xf numFmtId="3" fontId="14" fillId="0" borderId="7" xfId="0" applyNumberFormat="1" applyFont="1" applyBorder="1" applyAlignment="1"/>
    <xf numFmtId="3" fontId="14" fillId="0" borderId="0" xfId="0" applyNumberFormat="1" applyFont="1" applyBorder="1" applyAlignment="1"/>
    <xf numFmtId="3" fontId="14" fillId="0" borderId="8" xfId="0" applyNumberFormat="1" applyFont="1" applyBorder="1" applyAlignment="1"/>
    <xf numFmtId="166" fontId="11" fillId="0" borderId="0" xfId="1" applyNumberFormat="1" applyFont="1" applyFill="1" applyBorder="1" applyAlignment="1">
      <alignment horizontal="center"/>
    </xf>
    <xf numFmtId="165" fontId="14" fillId="2" borderId="1" xfId="0" applyNumberFormat="1" applyFont="1" applyFill="1" applyBorder="1" applyAlignment="1"/>
    <xf numFmtId="165" fontId="14" fillId="2" borderId="2" xfId="0" applyNumberFormat="1" applyFont="1" applyFill="1" applyBorder="1" applyAlignment="1"/>
    <xf numFmtId="165" fontId="14" fillId="2" borderId="3" xfId="0" applyNumberFormat="1" applyFont="1" applyFill="1" applyBorder="1" applyAlignment="1"/>
    <xf numFmtId="0" fontId="2" fillId="0" borderId="0" xfId="17"/>
    <xf numFmtId="0" fontId="15" fillId="5" borderId="7" xfId="17" applyFont="1" applyFill="1" applyBorder="1" applyAlignment="1"/>
    <xf numFmtId="0" fontId="15" fillId="5" borderId="0" xfId="17" applyFont="1" applyFill="1" applyBorder="1" applyAlignment="1"/>
    <xf numFmtId="0" fontId="15" fillId="5" borderId="8" xfId="17" applyFont="1" applyFill="1" applyBorder="1" applyAlignment="1"/>
    <xf numFmtId="0" fontId="16" fillId="0" borderId="0" xfId="17" applyFont="1"/>
    <xf numFmtId="0" fontId="15" fillId="5" borderId="7" xfId="17" applyFont="1" applyFill="1" applyBorder="1" applyAlignment="1">
      <alignment horizontal="center"/>
    </xf>
    <xf numFmtId="0" fontId="15" fillId="5" borderId="0" xfId="17" applyFont="1" applyFill="1" applyBorder="1" applyAlignment="1">
      <alignment horizontal="center"/>
    </xf>
    <xf numFmtId="0" fontId="15" fillId="5" borderId="8" xfId="17" applyFont="1" applyFill="1" applyBorder="1" applyAlignment="1">
      <alignment horizontal="center"/>
    </xf>
    <xf numFmtId="0" fontId="18" fillId="0" borderId="0" xfId="17" applyFont="1"/>
    <xf numFmtId="0" fontId="15" fillId="3" borderId="7" xfId="17" applyFont="1" applyFill="1" applyBorder="1" applyAlignment="1">
      <alignment horizontal="center"/>
    </xf>
    <xf numFmtId="0" fontId="15" fillId="3" borderId="0" xfId="17" applyFont="1" applyFill="1" applyBorder="1" applyAlignment="1">
      <alignment horizontal="center"/>
    </xf>
    <xf numFmtId="0" fontId="15" fillId="3" borderId="8" xfId="17" applyFont="1" applyFill="1" applyBorder="1" applyAlignment="1">
      <alignment horizontal="center"/>
    </xf>
    <xf numFmtId="0" fontId="15" fillId="3" borderId="9" xfId="17" applyFont="1" applyFill="1" applyBorder="1" applyAlignment="1">
      <alignment horizontal="center"/>
    </xf>
    <xf numFmtId="0" fontId="15" fillId="3" borderId="10" xfId="17" applyFont="1" applyFill="1" applyBorder="1" applyAlignment="1">
      <alignment horizontal="center"/>
    </xf>
    <xf numFmtId="0" fontId="15" fillId="3" borderId="11" xfId="17" applyFont="1" applyFill="1" applyBorder="1" applyAlignment="1">
      <alignment horizontal="center"/>
    </xf>
    <xf numFmtId="0" fontId="3" fillId="0" borderId="0" xfId="0" applyFont="1" applyBorder="1" applyAlignment="1">
      <alignment horizontal="left" wrapText="1"/>
    </xf>
    <xf numFmtId="0" fontId="3" fillId="0" borderId="0" xfId="0" applyFont="1" applyAlignment="1">
      <alignment horizontal="left" wrapText="1"/>
    </xf>
    <xf numFmtId="0" fontId="11" fillId="0" borderId="0" xfId="0" applyFont="1" applyBorder="1" applyAlignment="1">
      <alignment horizontal="left" wrapText="1"/>
    </xf>
    <xf numFmtId="0" fontId="20" fillId="0" borderId="0" xfId="0" applyFont="1" applyFill="1" applyAlignment="1">
      <alignment wrapText="1"/>
    </xf>
    <xf numFmtId="10" fontId="21" fillId="0" borderId="0" xfId="3" applyNumberFormat="1" applyFont="1"/>
    <xf numFmtId="0" fontId="21" fillId="0" borderId="0" xfId="0" applyFont="1"/>
    <xf numFmtId="164" fontId="21" fillId="0" borderId="0" xfId="1" applyNumberFormat="1" applyFont="1"/>
    <xf numFmtId="0" fontId="21" fillId="0" borderId="0" xfId="0" applyFont="1" applyFill="1" applyBorder="1"/>
    <xf numFmtId="0" fontId="25" fillId="0" borderId="0" xfId="0" applyFont="1" applyAlignment="1">
      <alignment vertical="center"/>
    </xf>
    <xf numFmtId="0" fontId="21" fillId="0" borderId="0" xfId="0" applyFont="1" applyAlignment="1"/>
    <xf numFmtId="0" fontId="27" fillId="0" borderId="0" xfId="6" applyFont="1"/>
    <xf numFmtId="0" fontId="28" fillId="0" borderId="0" xfId="6" applyFont="1" applyAlignment="1">
      <alignment horizontal="center"/>
    </xf>
    <xf numFmtId="0" fontId="29" fillId="0" borderId="0" xfId="0" applyFont="1" applyFill="1"/>
    <xf numFmtId="0" fontId="27" fillId="0" borderId="0" xfId="6" applyFont="1" applyFill="1" applyBorder="1"/>
    <xf numFmtId="0" fontId="27" fillId="0" borderId="0" xfId="6" applyFont="1" applyFill="1"/>
    <xf numFmtId="0" fontId="30" fillId="0" borderId="0" xfId="6" applyFont="1" applyFill="1" applyBorder="1" applyAlignment="1"/>
    <xf numFmtId="0" fontId="29" fillId="0" borderId="0" xfId="0" applyFont="1"/>
    <xf numFmtId="0" fontId="30" fillId="0" borderId="0" xfId="6" applyFont="1" applyBorder="1" applyAlignment="1"/>
    <xf numFmtId="0" fontId="29" fillId="0" borderId="0" xfId="0" applyFont="1" applyAlignment="1"/>
    <xf numFmtId="0" fontId="25" fillId="0" borderId="0" xfId="0" applyFont="1" applyAlignment="1"/>
    <xf numFmtId="0" fontId="31" fillId="0" borderId="0" xfId="0" applyFont="1"/>
    <xf numFmtId="0" fontId="22" fillId="0" borderId="0" xfId="0" applyFont="1" applyAlignment="1">
      <alignment horizontal="left"/>
    </xf>
    <xf numFmtId="164" fontId="22" fillId="0" borderId="0" xfId="1" applyNumberFormat="1" applyFont="1"/>
    <xf numFmtId="0" fontId="24" fillId="0" borderId="0" xfId="0" applyFont="1"/>
    <xf numFmtId="9" fontId="24" fillId="0" borderId="0" xfId="3" applyFont="1"/>
    <xf numFmtId="0" fontId="32" fillId="0" borderId="0" xfId="0" applyFont="1"/>
    <xf numFmtId="166" fontId="21" fillId="0" borderId="0" xfId="2" applyNumberFormat="1" applyFont="1"/>
    <xf numFmtId="166" fontId="31" fillId="0" borderId="0" xfId="2" applyNumberFormat="1" applyFont="1"/>
    <xf numFmtId="49" fontId="32" fillId="0" borderId="20" xfId="0" applyNumberFormat="1" applyFont="1" applyFill="1" applyBorder="1" applyAlignment="1">
      <alignment horizontal="center" wrapText="1"/>
    </xf>
    <xf numFmtId="164" fontId="33" fillId="0" borderId="21" xfId="1" applyNumberFormat="1" applyFont="1" applyFill="1" applyBorder="1" applyAlignment="1">
      <alignment horizontal="center" wrapText="1"/>
    </xf>
    <xf numFmtId="166" fontId="33" fillId="0" borderId="21" xfId="2" applyNumberFormat="1" applyFont="1" applyFill="1" applyBorder="1" applyAlignment="1">
      <alignment horizontal="center" wrapText="1"/>
    </xf>
    <xf numFmtId="49" fontId="33" fillId="0" borderId="21" xfId="0" applyNumberFormat="1" applyFont="1" applyFill="1" applyBorder="1" applyAlignment="1">
      <alignment horizontal="center" wrapText="1"/>
    </xf>
    <xf numFmtId="49" fontId="33" fillId="0" borderId="22" xfId="0" applyNumberFormat="1" applyFont="1" applyFill="1" applyBorder="1" applyAlignment="1">
      <alignment horizontal="center" wrapText="1"/>
    </xf>
    <xf numFmtId="0" fontId="24" fillId="0" borderId="0" xfId="0" applyFont="1" applyFill="1" applyBorder="1"/>
    <xf numFmtId="0" fontId="24" fillId="0" borderId="0" xfId="0" applyFont="1" applyAlignment="1">
      <alignment horizontal="left"/>
    </xf>
    <xf numFmtId="164" fontId="24" fillId="0" borderId="0" xfId="0" applyNumberFormat="1" applyFont="1"/>
    <xf numFmtId="164" fontId="24" fillId="0" borderId="0" xfId="1" applyNumberFormat="1" applyFont="1"/>
    <xf numFmtId="0" fontId="32" fillId="0" borderId="1" xfId="0" applyFont="1" applyBorder="1" applyAlignment="1">
      <alignment horizontal="left"/>
    </xf>
    <xf numFmtId="164" fontId="32" fillId="0" borderId="2" xfId="1" applyNumberFormat="1" applyFont="1" applyBorder="1"/>
    <xf numFmtId="0" fontId="32" fillId="0" borderId="3" xfId="0" applyFont="1" applyBorder="1"/>
    <xf numFmtId="0" fontId="24" fillId="0" borderId="0" xfId="0" applyFont="1" applyFill="1"/>
    <xf numFmtId="0" fontId="24" fillId="0" borderId="0" xfId="0" applyFont="1" applyFill="1" applyAlignment="1">
      <alignment horizontal="center"/>
    </xf>
    <xf numFmtId="0" fontId="24" fillId="0" borderId="7" xfId="0" applyFont="1" applyBorder="1" applyAlignment="1">
      <alignment vertical="center"/>
    </xf>
    <xf numFmtId="10" fontId="24" fillId="0" borderId="0" xfId="3" applyNumberFormat="1" applyFont="1"/>
    <xf numFmtId="0" fontId="24" fillId="2" borderId="7" xfId="0" applyFont="1" applyFill="1" applyBorder="1" applyAlignment="1">
      <alignment vertical="center"/>
    </xf>
    <xf numFmtId="0" fontId="24" fillId="0" borderId="9" xfId="0" applyFont="1" applyBorder="1" applyAlignment="1">
      <alignment vertical="center" wrapText="1"/>
    </xf>
    <xf numFmtId="0" fontId="24" fillId="2" borderId="4" xfId="0" applyFont="1" applyFill="1" applyBorder="1" applyAlignment="1">
      <alignment vertical="center"/>
    </xf>
    <xf numFmtId="0" fontId="24" fillId="0" borderId="9" xfId="0" applyFont="1" applyBorder="1" applyAlignment="1">
      <alignment horizontal="left" vertical="center" wrapText="1"/>
    </xf>
    <xf numFmtId="165" fontId="32" fillId="0" borderId="1" xfId="0" applyNumberFormat="1" applyFont="1" applyFill="1" applyBorder="1" applyAlignment="1">
      <alignment horizontal="center" vertical="center" wrapText="1"/>
    </xf>
    <xf numFmtId="165" fontId="24" fillId="2" borderId="12" xfId="0" applyNumberFormat="1" applyFont="1" applyFill="1" applyBorder="1" applyAlignment="1">
      <alignment vertical="center" wrapText="1"/>
    </xf>
    <xf numFmtId="165" fontId="35" fillId="0" borderId="0" xfId="1" applyNumberFormat="1" applyFont="1" applyFill="1" applyBorder="1" applyAlignment="1">
      <alignment vertical="center"/>
    </xf>
    <xf numFmtId="165" fontId="34" fillId="0" borderId="0" xfId="1" applyNumberFormat="1" applyFont="1" applyFill="1" applyBorder="1" applyAlignment="1">
      <alignment vertical="center"/>
    </xf>
    <xf numFmtId="165" fontId="32" fillId="0" borderId="0" xfId="1" applyNumberFormat="1" applyFont="1" applyFill="1" applyBorder="1" applyAlignment="1">
      <alignment vertical="center"/>
    </xf>
    <xf numFmtId="0" fontId="24" fillId="0" borderId="0" xfId="0" applyFont="1" applyBorder="1"/>
    <xf numFmtId="3" fontId="24" fillId="0" borderId="0" xfId="0" applyNumberFormat="1" applyFont="1"/>
    <xf numFmtId="37" fontId="24" fillId="0" borderId="0" xfId="0" applyNumberFormat="1" applyFont="1"/>
    <xf numFmtId="0" fontId="24" fillId="0" borderId="0" xfId="0" applyFont="1" applyBorder="1" applyAlignment="1">
      <alignment horizontal="center"/>
    </xf>
    <xf numFmtId="37" fontId="14" fillId="0" borderId="0" xfId="0" applyNumberFormat="1" applyFont="1" applyFill="1" applyBorder="1"/>
    <xf numFmtId="167" fontId="14" fillId="0" borderId="0" xfId="0" applyNumberFormat="1" applyFont="1" applyFill="1" applyBorder="1"/>
    <xf numFmtId="37" fontId="14" fillId="0" borderId="0" xfId="0" applyNumberFormat="1" applyFont="1" applyFill="1" applyBorder="1" applyAlignment="1" applyProtection="1"/>
    <xf numFmtId="168" fontId="14" fillId="0" borderId="0" xfId="2" applyNumberFormat="1" applyFont="1" applyFill="1" applyBorder="1" applyAlignment="1">
      <alignment horizontal="right" wrapText="1"/>
    </xf>
    <xf numFmtId="165" fontId="14" fillId="0" borderId="0" xfId="2" applyNumberFormat="1" applyFont="1" applyFill="1" applyBorder="1"/>
    <xf numFmtId="0" fontId="36" fillId="0" borderId="0" xfId="0" applyFont="1"/>
    <xf numFmtId="0" fontId="22" fillId="0" borderId="0" xfId="0" applyFont="1"/>
    <xf numFmtId="49" fontId="32" fillId="0" borderId="0" xfId="0" applyNumberFormat="1" applyFont="1" applyFill="1" applyBorder="1" applyAlignment="1">
      <alignment wrapText="1"/>
    </xf>
    <xf numFmtId="164" fontId="33" fillId="0" borderId="0" xfId="0" applyNumberFormat="1" applyFont="1" applyFill="1" applyBorder="1"/>
    <xf numFmtId="37" fontId="37" fillId="0" borderId="0" xfId="0" applyNumberFormat="1" applyFont="1" applyFill="1" applyBorder="1" applyAlignment="1" applyProtection="1"/>
    <xf numFmtId="9" fontId="37" fillId="0" borderId="0" xfId="3" applyFont="1" applyFill="1" applyBorder="1"/>
    <xf numFmtId="7" fontId="37" fillId="0" borderId="0" xfId="2" applyNumberFormat="1" applyFont="1" applyFill="1" applyBorder="1"/>
    <xf numFmtId="166" fontId="24" fillId="0" borderId="0" xfId="2" applyNumberFormat="1" applyFont="1"/>
    <xf numFmtId="166" fontId="36" fillId="0" borderId="0" xfId="2" applyNumberFormat="1" applyFont="1"/>
    <xf numFmtId="0" fontId="14" fillId="0" borderId="0" xfId="0" applyFont="1"/>
    <xf numFmtId="0" fontId="14" fillId="0" borderId="0" xfId="0" applyFont="1" applyFill="1" applyBorder="1"/>
    <xf numFmtId="0" fontId="25" fillId="0" borderId="0" xfId="0" applyFont="1"/>
    <xf numFmtId="10" fontId="24" fillId="0" borderId="0" xfId="3" applyNumberFormat="1" applyFont="1" applyFill="1" applyBorder="1"/>
    <xf numFmtId="0" fontId="24" fillId="0" borderId="0" xfId="0" applyFont="1" applyFill="1" applyBorder="1" applyAlignment="1">
      <alignment horizontal="left"/>
    </xf>
    <xf numFmtId="0" fontId="26" fillId="0" borderId="0" xfId="0" applyFont="1"/>
    <xf numFmtId="168" fontId="21" fillId="0" borderId="0" xfId="0" applyNumberFormat="1" applyFont="1" applyAlignment="1">
      <alignment horizontal="right"/>
    </xf>
    <xf numFmtId="0" fontId="31" fillId="0" borderId="0" xfId="0" applyFont="1" applyFill="1"/>
    <xf numFmtId="0" fontId="35" fillId="0" borderId="0" xfId="0" applyFont="1" applyFill="1" applyBorder="1"/>
    <xf numFmtId="164" fontId="35" fillId="0" borderId="0" xfId="1" applyNumberFormat="1" applyFont="1" applyFill="1" applyBorder="1" applyAlignment="1">
      <alignment horizontal="right"/>
    </xf>
    <xf numFmtId="166" fontId="35" fillId="0" borderId="0" xfId="2" applyNumberFormat="1" applyFont="1" applyFill="1" applyBorder="1" applyAlignment="1">
      <alignment horizontal="right"/>
    </xf>
    <xf numFmtId="168" fontId="35" fillId="0" borderId="0" xfId="2" applyNumberFormat="1" applyFont="1" applyFill="1" applyBorder="1" applyAlignment="1">
      <alignment horizontal="right"/>
    </xf>
    <xf numFmtId="164" fontId="34" fillId="0" borderId="0" xfId="1" applyNumberFormat="1" applyFont="1" applyFill="1" applyBorder="1" applyAlignment="1">
      <alignment horizontal="right"/>
    </xf>
    <xf numFmtId="166" fontId="34" fillId="0" borderId="0" xfId="2" applyNumberFormat="1" applyFont="1" applyFill="1" applyBorder="1" applyAlignment="1">
      <alignment horizontal="right"/>
    </xf>
    <xf numFmtId="164" fontId="35" fillId="0" borderId="23" xfId="1" applyNumberFormat="1" applyFont="1" applyFill="1" applyBorder="1" applyAlignment="1">
      <alignment horizontal="center" wrapText="1"/>
    </xf>
    <xf numFmtId="166" fontId="33" fillId="0" borderId="23" xfId="2" applyNumberFormat="1" applyFont="1" applyFill="1" applyBorder="1" applyAlignment="1">
      <alignment horizontal="center" wrapText="1"/>
    </xf>
    <xf numFmtId="164" fontId="33" fillId="0" borderId="23" xfId="1" applyNumberFormat="1" applyFont="1" applyFill="1" applyBorder="1" applyAlignment="1">
      <alignment horizontal="center" wrapText="1"/>
    </xf>
    <xf numFmtId="0" fontId="35" fillId="0" borderId="5" xfId="0" applyFont="1" applyFill="1" applyBorder="1" applyAlignment="1">
      <alignment horizontal="left"/>
    </xf>
    <xf numFmtId="164" fontId="32" fillId="0" borderId="5" xfId="1" applyNumberFormat="1" applyFont="1" applyFill="1" applyBorder="1"/>
    <xf numFmtId="5" fontId="32" fillId="0" borderId="5" xfId="1" applyNumberFormat="1" applyFont="1" applyFill="1" applyBorder="1"/>
    <xf numFmtId="168" fontId="24" fillId="0" borderId="0" xfId="0" applyNumberFormat="1" applyFont="1" applyAlignment="1">
      <alignment horizontal="right"/>
    </xf>
    <xf numFmtId="0" fontId="36" fillId="0" borderId="0" xfId="0" applyFont="1" applyFill="1"/>
    <xf numFmtId="164" fontId="24" fillId="0" borderId="0" xfId="1" applyNumberFormat="1" applyFont="1" applyFill="1"/>
    <xf numFmtId="0" fontId="36" fillId="0" borderId="0" xfId="0" applyFont="1" applyFill="1" applyBorder="1"/>
    <xf numFmtId="166" fontId="24" fillId="0" borderId="0" xfId="2" applyNumberFormat="1" applyFont="1" applyFill="1"/>
    <xf numFmtId="166" fontId="36" fillId="0" borderId="0" xfId="0" applyNumberFormat="1" applyFont="1" applyFill="1"/>
    <xf numFmtId="0" fontId="38" fillId="0" borderId="0" xfId="5" applyFont="1"/>
    <xf numFmtId="0" fontId="32" fillId="0" borderId="10" xfId="0" applyFont="1" applyFill="1" applyBorder="1" applyAlignment="1">
      <alignment horizontal="center"/>
    </xf>
    <xf numFmtId="0" fontId="22" fillId="0" borderId="0" xfId="0" applyFont="1" applyBorder="1"/>
    <xf numFmtId="0" fontId="32" fillId="0" borderId="0" xfId="0" applyFont="1" applyBorder="1"/>
    <xf numFmtId="164" fontId="24" fillId="0" borderId="0" xfId="1" applyNumberFormat="1" applyFont="1" applyBorder="1"/>
    <xf numFmtId="164" fontId="24" fillId="0" borderId="0" xfId="2" applyNumberFormat="1" applyFont="1"/>
    <xf numFmtId="164" fontId="36" fillId="0" borderId="0" xfId="1" applyNumberFormat="1" applyFont="1" applyFill="1"/>
    <xf numFmtId="164" fontId="36" fillId="0" borderId="0" xfId="2" applyNumberFormat="1" applyFont="1"/>
    <xf numFmtId="164" fontId="24" fillId="0" borderId="0" xfId="2" applyNumberFormat="1" applyFont="1" applyFill="1"/>
    <xf numFmtId="164" fontId="36" fillId="0" borderId="0" xfId="2" applyNumberFormat="1" applyFont="1" applyFill="1"/>
    <xf numFmtId="49" fontId="33" fillId="0" borderId="1" xfId="0" applyNumberFormat="1" applyFont="1" applyFill="1" applyBorder="1" applyAlignment="1">
      <alignment horizontal="left" wrapText="1"/>
    </xf>
    <xf numFmtId="49" fontId="40" fillId="0" borderId="0" xfId="0" applyNumberFormat="1" applyFont="1" applyFill="1" applyBorder="1" applyAlignment="1"/>
    <xf numFmtId="3" fontId="32" fillId="0" borderId="0" xfId="0" applyNumberFormat="1" applyFont="1" applyFill="1" applyBorder="1"/>
    <xf numFmtId="44" fontId="32" fillId="0" borderId="0" xfId="2" applyFont="1" applyFill="1" applyBorder="1"/>
    <xf numFmtId="164" fontId="40" fillId="0" borderId="0" xfId="1" applyNumberFormat="1" applyFont="1" applyFill="1" applyBorder="1"/>
    <xf numFmtId="3" fontId="40" fillId="0" borderId="0" xfId="0" applyNumberFormat="1" applyFont="1" applyFill="1" applyBorder="1"/>
    <xf numFmtId="44" fontId="24" fillId="0" borderId="0" xfId="2" applyFont="1" applyBorder="1"/>
    <xf numFmtId="164" fontId="36" fillId="0" borderId="0" xfId="1" applyNumberFormat="1" applyFont="1" applyFill="1" applyBorder="1"/>
    <xf numFmtId="0" fontId="36" fillId="0" borderId="0" xfId="0" applyFont="1" applyBorder="1"/>
    <xf numFmtId="164" fontId="41" fillId="0" borderId="0" xfId="1" applyNumberFormat="1" applyFont="1"/>
    <xf numFmtId="0" fontId="41" fillId="0" borderId="0" xfId="0" applyFont="1"/>
    <xf numFmtId="164" fontId="42" fillId="0" borderId="0" xfId="1" applyNumberFormat="1" applyFont="1" applyFill="1"/>
    <xf numFmtId="0" fontId="42" fillId="0" borderId="0" xfId="0" applyFont="1" applyFill="1"/>
    <xf numFmtId="164" fontId="33" fillId="0" borderId="10" xfId="1" applyNumberFormat="1" applyFont="1" applyFill="1" applyBorder="1" applyAlignment="1">
      <alignment horizontal="right"/>
    </xf>
    <xf numFmtId="0" fontId="33" fillId="0" borderId="0" xfId="0" applyFont="1"/>
    <xf numFmtId="164" fontId="25" fillId="0" borderId="0" xfId="1" applyNumberFormat="1" applyFont="1" applyAlignment="1">
      <alignment horizontal="left"/>
    </xf>
    <xf numFmtId="0" fontId="32" fillId="0" borderId="0" xfId="0" applyFont="1" applyFill="1" applyBorder="1"/>
    <xf numFmtId="3" fontId="24" fillId="0" borderId="5" xfId="0" applyNumberFormat="1" applyFont="1" applyFill="1" applyBorder="1" applyAlignment="1">
      <alignment horizontal="right" vertical="top" wrapText="1"/>
    </xf>
    <xf numFmtId="3" fontId="32" fillId="0" borderId="6" xfId="0" applyNumberFormat="1" applyFont="1" applyFill="1" applyBorder="1" applyAlignment="1">
      <alignment horizontal="right" vertical="top" wrapText="1"/>
    </xf>
    <xf numFmtId="3" fontId="24" fillId="0" borderId="0" xfId="0" applyNumberFormat="1" applyFont="1" applyFill="1" applyBorder="1" applyAlignment="1">
      <alignment horizontal="right" vertical="top" wrapText="1"/>
    </xf>
    <xf numFmtId="0" fontId="24" fillId="0" borderId="0" xfId="0" applyFont="1" applyFill="1" applyBorder="1" applyAlignment="1">
      <alignment horizontal="right" vertical="top" wrapText="1"/>
    </xf>
    <xf numFmtId="3" fontId="32" fillId="0" borderId="8" xfId="0" applyNumberFormat="1" applyFont="1" applyFill="1" applyBorder="1" applyAlignment="1">
      <alignment horizontal="right" vertical="top" wrapText="1"/>
    </xf>
    <xf numFmtId="3" fontId="24" fillId="0" borderId="10" xfId="0" applyNumberFormat="1" applyFont="1" applyFill="1" applyBorder="1" applyAlignment="1">
      <alignment horizontal="right" vertical="top" wrapText="1"/>
    </xf>
    <xf numFmtId="3" fontId="32" fillId="0" borderId="11" xfId="0" applyNumberFormat="1" applyFont="1" applyFill="1" applyBorder="1" applyAlignment="1">
      <alignment horizontal="right" vertical="top" wrapText="1"/>
    </xf>
    <xf numFmtId="0" fontId="32" fillId="0" borderId="4" xfId="0" applyFont="1" applyFill="1" applyBorder="1" applyAlignment="1">
      <alignment vertical="center" wrapText="1"/>
    </xf>
    <xf numFmtId="0" fontId="24" fillId="0" borderId="0" xfId="0" applyFont="1" applyFill="1" applyAlignment="1">
      <alignment horizontal="right" vertical="top" wrapText="1"/>
    </xf>
    <xf numFmtId="3" fontId="24" fillId="0" borderId="0" xfId="0" applyNumberFormat="1" applyFont="1" applyFill="1" applyAlignment="1">
      <alignment horizontal="right" vertical="top" wrapText="1"/>
    </xf>
    <xf numFmtId="166" fontId="26" fillId="0" borderId="0" xfId="1" applyNumberFormat="1" applyFont="1" applyAlignment="1">
      <alignment horizontal="left"/>
    </xf>
    <xf numFmtId="166" fontId="23" fillId="0" borderId="0" xfId="1" applyNumberFormat="1" applyFont="1" applyAlignment="1">
      <alignment horizontal="left"/>
    </xf>
    <xf numFmtId="0" fontId="32" fillId="0" borderId="10" xfId="0" applyFont="1" applyFill="1" applyBorder="1" applyAlignment="1">
      <alignment horizontal="center" wrapText="1"/>
    </xf>
    <xf numFmtId="0" fontId="32" fillId="0" borderId="11" xfId="0" applyFont="1" applyFill="1" applyBorder="1" applyAlignment="1">
      <alignment horizontal="center" wrapText="1"/>
    </xf>
    <xf numFmtId="0" fontId="24" fillId="0" borderId="0" xfId="0" applyFont="1" applyAlignment="1">
      <alignment wrapText="1"/>
    </xf>
    <xf numFmtId="3" fontId="14" fillId="0" borderId="0" xfId="0" applyNumberFormat="1" applyFont="1" applyFill="1" applyAlignment="1" applyProtection="1"/>
    <xf numFmtId="164" fontId="33" fillId="0" borderId="21" xfId="1" applyNumberFormat="1" applyFont="1" applyFill="1" applyBorder="1" applyAlignment="1">
      <alignment wrapText="1"/>
    </xf>
    <xf numFmtId="166" fontId="27" fillId="0" borderId="0" xfId="1" applyNumberFormat="1" applyFont="1" applyAlignment="1">
      <alignment horizontal="center"/>
    </xf>
    <xf numFmtId="0" fontId="32" fillId="0" borderId="10" xfId="0" applyFont="1" applyFill="1" applyBorder="1" applyAlignment="1">
      <alignment horizontal="center" vertical="center" wrapText="1"/>
    </xf>
    <xf numFmtId="166" fontId="14" fillId="0" borderId="0" xfId="1" applyNumberFormat="1" applyFont="1" applyAlignment="1">
      <alignment horizontal="center"/>
    </xf>
    <xf numFmtId="3" fontId="14" fillId="0" borderId="0" xfId="0" applyNumberFormat="1" applyFont="1" applyFill="1" applyBorder="1" applyAlignment="1" applyProtection="1"/>
    <xf numFmtId="0" fontId="43" fillId="0" borderId="0" xfId="0" applyFont="1" applyFill="1" applyBorder="1" applyAlignment="1">
      <alignment horizontal="left"/>
    </xf>
    <xf numFmtId="0" fontId="43" fillId="0" borderId="0" xfId="0" applyFont="1" applyFill="1" applyBorder="1"/>
    <xf numFmtId="3" fontId="43" fillId="0" borderId="0" xfId="0" applyNumberFormat="1" applyFont="1" applyFill="1" applyBorder="1" applyAlignment="1" applyProtection="1"/>
    <xf numFmtId="9" fontId="43" fillId="0" borderId="0" xfId="3" applyFont="1" applyFill="1" applyBorder="1" applyAlignment="1">
      <alignment horizontal="left"/>
    </xf>
    <xf numFmtId="43" fontId="24" fillId="0" borderId="0" xfId="0" applyNumberFormat="1" applyFont="1"/>
    <xf numFmtId="0" fontId="41" fillId="0" borderId="0" xfId="0" applyFont="1" applyAlignment="1"/>
    <xf numFmtId="0" fontId="45" fillId="0" borderId="0" xfId="0" applyFont="1" applyBorder="1" applyAlignment="1"/>
    <xf numFmtId="165" fontId="33" fillId="0" borderId="0" xfId="1" applyNumberFormat="1" applyFont="1" applyFill="1" applyBorder="1" applyAlignment="1">
      <alignment vertical="center"/>
    </xf>
    <xf numFmtId="166" fontId="14" fillId="0" borderId="0" xfId="2" applyNumberFormat="1" applyFont="1"/>
    <xf numFmtId="0" fontId="14" fillId="0" borderId="0" xfId="0" applyFont="1" applyFill="1"/>
    <xf numFmtId="0" fontId="14" fillId="0" borderId="0" xfId="0" applyFont="1" applyBorder="1"/>
    <xf numFmtId="168" fontId="14" fillId="0" borderId="0" xfId="0" applyNumberFormat="1" applyFont="1"/>
    <xf numFmtId="164" fontId="14" fillId="0" borderId="0" xfId="1" applyNumberFormat="1" applyFont="1"/>
    <xf numFmtId="0" fontId="27" fillId="0" borderId="0" xfId="6" applyFont="1" applyAlignment="1">
      <alignment wrapText="1"/>
    </xf>
    <xf numFmtId="164" fontId="33" fillId="0" borderId="2" xfId="1" applyNumberFormat="1" applyFont="1" applyFill="1" applyBorder="1" applyAlignment="1">
      <alignment horizontal="right"/>
    </xf>
    <xf numFmtId="164" fontId="35" fillId="0" borderId="2" xfId="2" applyNumberFormat="1" applyFont="1" applyFill="1" applyBorder="1"/>
    <xf numFmtId="5" fontId="35" fillId="0" borderId="3" xfId="2" applyNumberFormat="1" applyFont="1" applyFill="1" applyBorder="1"/>
    <xf numFmtId="9" fontId="0" fillId="0" borderId="0" xfId="3" applyFont="1"/>
    <xf numFmtId="9" fontId="14" fillId="0" borderId="0" xfId="3" applyFont="1"/>
    <xf numFmtId="3" fontId="14" fillId="0" borderId="0" xfId="0" applyNumberFormat="1" applyFont="1"/>
    <xf numFmtId="44" fontId="24" fillId="0" borderId="0" xfId="2" applyFont="1"/>
    <xf numFmtId="0" fontId="32" fillId="0" borderId="1" xfId="0" applyFont="1" applyFill="1" applyBorder="1"/>
    <xf numFmtId="10" fontId="24" fillId="0" borderId="8" xfId="3" applyNumberFormat="1" applyFont="1" applyFill="1" applyBorder="1" applyAlignment="1" applyProtection="1"/>
    <xf numFmtId="164" fontId="24" fillId="0" borderId="4" xfId="1" applyNumberFormat="1" applyFont="1" applyBorder="1"/>
    <xf numFmtId="164" fontId="24" fillId="0" borderId="5" xfId="1" applyNumberFormat="1" applyFont="1" applyBorder="1"/>
    <xf numFmtId="164" fontId="24" fillId="0" borderId="7" xfId="1" applyNumberFormat="1" applyFont="1" applyBorder="1"/>
    <xf numFmtId="164" fontId="32" fillId="0" borderId="1" xfId="1" applyNumberFormat="1" applyFont="1" applyFill="1" applyBorder="1"/>
    <xf numFmtId="164" fontId="32" fillId="0" borderId="2" xfId="1" applyNumberFormat="1" applyFont="1" applyFill="1" applyBorder="1"/>
    <xf numFmtId="5" fontId="32" fillId="0" borderId="2" xfId="1" applyNumberFormat="1" applyFont="1" applyFill="1" applyBorder="1"/>
    <xf numFmtId="0" fontId="35" fillId="0" borderId="12" xfId="0" applyFont="1" applyFill="1" applyBorder="1"/>
    <xf numFmtId="0" fontId="14" fillId="0" borderId="13" xfId="0" applyFont="1" applyFill="1" applyBorder="1" applyAlignment="1">
      <alignment horizontal="left"/>
    </xf>
    <xf numFmtId="0" fontId="14" fillId="0" borderId="15" xfId="0" applyFont="1" applyFill="1" applyBorder="1" applyAlignment="1">
      <alignment horizontal="left"/>
    </xf>
    <xf numFmtId="0" fontId="14" fillId="0" borderId="16" xfId="0" applyFont="1" applyFill="1" applyBorder="1" applyAlignment="1">
      <alignment horizontal="left"/>
    </xf>
    <xf numFmtId="0" fontId="24" fillId="0" borderId="13" xfId="0" applyFont="1" applyBorder="1" applyAlignment="1">
      <alignment horizontal="left"/>
    </xf>
    <xf numFmtId="0" fontId="24" fillId="0" borderId="15" xfId="0" applyFont="1" applyBorder="1" applyAlignment="1">
      <alignment horizontal="left"/>
    </xf>
    <xf numFmtId="0" fontId="24" fillId="0" borderId="16" xfId="0" applyFont="1" applyBorder="1" applyAlignment="1">
      <alignment horizontal="left"/>
    </xf>
    <xf numFmtId="0" fontId="24" fillId="0" borderId="26" xfId="0" applyFont="1" applyBorder="1" applyAlignment="1">
      <alignment horizontal="left"/>
    </xf>
    <xf numFmtId="0" fontId="24" fillId="4" borderId="26" xfId="0" applyFont="1" applyFill="1" applyBorder="1" applyAlignment="1">
      <alignment horizontal="left"/>
    </xf>
    <xf numFmtId="164" fontId="33" fillId="0" borderId="10" xfId="1" applyNumberFormat="1" applyFont="1" applyFill="1" applyBorder="1" applyAlignment="1">
      <alignment horizontal="center" wrapText="1"/>
    </xf>
    <xf numFmtId="164" fontId="33" fillId="0" borderId="5" xfId="1" applyNumberFormat="1" applyFont="1" applyFill="1" applyBorder="1"/>
    <xf numFmtId="164" fontId="32" fillId="0" borderId="12" xfId="1" applyNumberFormat="1" applyFont="1" applyBorder="1" applyAlignment="1">
      <alignment horizontal="left"/>
    </xf>
    <xf numFmtId="164" fontId="32" fillId="0" borderId="2" xfId="1" applyNumberFormat="1" applyFont="1" applyFill="1" applyBorder="1" applyAlignment="1">
      <alignment horizontal="left"/>
    </xf>
    <xf numFmtId="164" fontId="32" fillId="0" borderId="3" xfId="1" applyNumberFormat="1" applyFont="1" applyFill="1" applyBorder="1" applyAlignment="1">
      <alignment horizontal="left"/>
    </xf>
    <xf numFmtId="0" fontId="32" fillId="0" borderId="12" xfId="0" applyFont="1" applyFill="1" applyBorder="1" applyAlignment="1">
      <alignment horizontal="left"/>
    </xf>
    <xf numFmtId="0" fontId="32" fillId="0" borderId="12" xfId="0" applyFont="1" applyBorder="1" applyAlignment="1">
      <alignment horizontal="left"/>
    </xf>
    <xf numFmtId="0" fontId="33" fillId="0" borderId="12" xfId="0" applyFont="1" applyFill="1" applyBorder="1" applyAlignment="1">
      <alignment horizontal="left"/>
    </xf>
    <xf numFmtId="0" fontId="24" fillId="0" borderId="13" xfId="0" applyFont="1" applyFill="1" applyBorder="1" applyAlignment="1">
      <alignment horizontal="left"/>
    </xf>
    <xf numFmtId="0" fontId="24" fillId="0" borderId="15" xfId="0" applyFont="1" applyFill="1" applyBorder="1" applyAlignment="1">
      <alignment horizontal="left"/>
    </xf>
    <xf numFmtId="164" fontId="32" fillId="0" borderId="12" xfId="1" applyNumberFormat="1" applyFont="1" applyFill="1" applyBorder="1" applyAlignment="1">
      <alignment horizontal="left"/>
    </xf>
    <xf numFmtId="164" fontId="32" fillId="0" borderId="1" xfId="1" applyNumberFormat="1" applyFont="1" applyBorder="1"/>
    <xf numFmtId="3" fontId="32" fillId="0" borderId="2" xfId="0" applyNumberFormat="1" applyFont="1" applyFill="1" applyBorder="1" applyAlignment="1">
      <alignment horizontal="right" vertical="top" wrapText="1"/>
    </xf>
    <xf numFmtId="164" fontId="32" fillId="0" borderId="2" xfId="1" applyNumberFormat="1" applyFont="1" applyFill="1" applyBorder="1" applyAlignment="1">
      <alignment horizontal="center" wrapText="1"/>
    </xf>
    <xf numFmtId="0" fontId="30" fillId="0" borderId="0" xfId="0" applyFont="1"/>
    <xf numFmtId="165" fontId="35" fillId="0" borderId="14" xfId="2" applyNumberFormat="1" applyFont="1" applyFill="1" applyBorder="1" applyAlignment="1">
      <alignment horizontal="center" wrapText="1"/>
    </xf>
    <xf numFmtId="164" fontId="33" fillId="0" borderId="20" xfId="1" applyNumberFormat="1" applyFont="1" applyFill="1" applyBorder="1" applyAlignment="1">
      <alignment horizontal="center" wrapText="1"/>
    </xf>
    <xf numFmtId="164" fontId="33" fillId="0" borderId="22" xfId="2" applyNumberFormat="1" applyFont="1" applyFill="1" applyBorder="1" applyAlignment="1">
      <alignment horizontal="center" wrapText="1"/>
    </xf>
    <xf numFmtId="0" fontId="14" fillId="0" borderId="0" xfId="0" applyFont="1" applyAlignment="1">
      <alignment horizontal="left" vertical="top" wrapText="1"/>
    </xf>
    <xf numFmtId="0" fontId="24" fillId="0" borderId="0" xfId="0" applyFont="1" applyBorder="1" applyAlignment="1">
      <alignment horizontal="left" vertical="top" wrapText="1"/>
    </xf>
    <xf numFmtId="0" fontId="47" fillId="0" borderId="0" xfId="0" applyFont="1" applyAlignment="1">
      <alignment vertical="center"/>
    </xf>
    <xf numFmtId="0" fontId="0" fillId="0" borderId="0" xfId="0" applyFont="1" applyFill="1" applyBorder="1"/>
    <xf numFmtId="0" fontId="48" fillId="0" borderId="0" xfId="0" applyFont="1"/>
    <xf numFmtId="169" fontId="0" fillId="0" borderId="0" xfId="3" applyNumberFormat="1" applyFont="1"/>
    <xf numFmtId="164" fontId="0" fillId="0" borderId="0" xfId="0" applyNumberFormat="1" applyFont="1"/>
    <xf numFmtId="10" fontId="0" fillId="0" borderId="0" xfId="3" applyNumberFormat="1" applyFont="1"/>
    <xf numFmtId="168" fontId="0" fillId="0" borderId="0" xfId="0" applyNumberFormat="1" applyFont="1" applyAlignment="1">
      <alignment horizontal="right"/>
    </xf>
    <xf numFmtId="0" fontId="48" fillId="0" borderId="0" xfId="0" applyFont="1" applyFill="1"/>
    <xf numFmtId="166" fontId="0" fillId="0" borderId="0" xfId="2" applyNumberFormat="1" applyFont="1" applyFill="1"/>
    <xf numFmtId="166" fontId="48" fillId="0" borderId="0" xfId="0" applyNumberFormat="1" applyFont="1" applyFill="1"/>
    <xf numFmtId="164" fontId="48" fillId="0" borderId="0" xfId="0" applyNumberFormat="1" applyFont="1" applyFill="1" applyBorder="1"/>
    <xf numFmtId="164" fontId="47" fillId="0" borderId="0" xfId="1" applyNumberFormat="1" applyFont="1" applyFill="1" applyBorder="1"/>
    <xf numFmtId="164" fontId="49" fillId="0" borderId="0" xfId="1" applyNumberFormat="1" applyFont="1" applyFill="1" applyBorder="1"/>
    <xf numFmtId="0" fontId="2" fillId="0" borderId="0" xfId="0" applyFont="1" applyFill="1" applyBorder="1"/>
    <xf numFmtId="0" fontId="2" fillId="0" borderId="0" xfId="0" applyFont="1"/>
    <xf numFmtId="0" fontId="47" fillId="0" borderId="0" xfId="0" applyFont="1" applyBorder="1"/>
    <xf numFmtId="164" fontId="0" fillId="0" borderId="0" xfId="1" applyNumberFormat="1" applyFont="1"/>
    <xf numFmtId="0" fontId="50" fillId="0" borderId="0" xfId="0" applyFont="1"/>
    <xf numFmtId="10" fontId="32" fillId="0" borderId="3" xfId="3" applyNumberFormat="1" applyFont="1" applyFill="1" applyBorder="1" applyAlignment="1" applyProtection="1"/>
    <xf numFmtId="10" fontId="32" fillId="0" borderId="0" xfId="3" applyNumberFormat="1" applyFont="1" applyFill="1" applyBorder="1"/>
    <xf numFmtId="169" fontId="24" fillId="0" borderId="0" xfId="3" applyNumberFormat="1" applyFont="1"/>
    <xf numFmtId="0" fontId="14" fillId="0" borderId="0" xfId="0" applyFont="1" applyFill="1" applyBorder="1" applyAlignment="1" applyProtection="1"/>
    <xf numFmtId="0" fontId="24" fillId="0" borderId="26" xfId="0" applyFont="1" applyFill="1" applyBorder="1" applyAlignment="1">
      <alignment horizontal="left"/>
    </xf>
    <xf numFmtId="0" fontId="24" fillId="0" borderId="0" xfId="1" applyNumberFormat="1" applyFont="1"/>
    <xf numFmtId="3" fontId="24" fillId="0" borderId="0" xfId="1" applyNumberFormat="1" applyFont="1"/>
    <xf numFmtId="3" fontId="32" fillId="0" borderId="2" xfId="1" applyNumberFormat="1" applyFont="1" applyBorder="1"/>
    <xf numFmtId="165" fontId="24" fillId="0" borderId="5" xfId="1" applyNumberFormat="1" applyFont="1" applyBorder="1"/>
    <xf numFmtId="165" fontId="24" fillId="0" borderId="0" xfId="1" applyNumberFormat="1" applyFont="1" applyBorder="1"/>
    <xf numFmtId="165" fontId="24" fillId="0" borderId="6" xfId="1" applyNumberFormat="1" applyFont="1" applyBorder="1"/>
    <xf numFmtId="165" fontId="24" fillId="0" borderId="8" xfId="1" applyNumberFormat="1" applyFont="1" applyBorder="1"/>
    <xf numFmtId="0" fontId="24" fillId="0" borderId="7" xfId="0" applyFont="1" applyBorder="1"/>
    <xf numFmtId="3" fontId="32" fillId="0" borderId="2" xfId="0" applyNumberFormat="1" applyFont="1" applyBorder="1"/>
    <xf numFmtId="3" fontId="32" fillId="0" borderId="5" xfId="0" applyNumberFormat="1" applyFont="1" applyFill="1" applyBorder="1"/>
    <xf numFmtId="164" fontId="33" fillId="0" borderId="24" xfId="1" applyNumberFormat="1" applyFont="1" applyFill="1" applyBorder="1" applyAlignment="1">
      <alignment horizontal="center" wrapText="1"/>
    </xf>
    <xf numFmtId="7" fontId="24" fillId="0" borderId="6" xfId="2" applyNumberFormat="1" applyFont="1" applyBorder="1"/>
    <xf numFmtId="7" fontId="24" fillId="0" borderId="8" xfId="2" applyNumberFormat="1" applyFont="1" applyBorder="1"/>
    <xf numFmtId="165" fontId="24" fillId="0" borderId="0" xfId="1" applyNumberFormat="1" applyFont="1"/>
    <xf numFmtId="165" fontId="24" fillId="0" borderId="0" xfId="0" applyNumberFormat="1" applyFont="1"/>
    <xf numFmtId="37" fontId="32" fillId="0" borderId="2" xfId="1" applyNumberFormat="1" applyFont="1" applyFill="1" applyBorder="1" applyAlignment="1" applyProtection="1"/>
    <xf numFmtId="10" fontId="24" fillId="0" borderId="10" xfId="3" applyNumberFormat="1" applyFont="1" applyFill="1" applyBorder="1"/>
    <xf numFmtId="0" fontId="35" fillId="0" borderId="22" xfId="0" applyFont="1" applyFill="1" applyBorder="1"/>
    <xf numFmtId="0" fontId="24" fillId="4" borderId="31" xfId="0" applyFont="1" applyFill="1" applyBorder="1" applyAlignment="1">
      <alignment horizontal="left"/>
    </xf>
    <xf numFmtId="0" fontId="24" fillId="4" borderId="8" xfId="0" applyFont="1" applyFill="1" applyBorder="1" applyAlignment="1">
      <alignment horizontal="left"/>
    </xf>
    <xf numFmtId="0" fontId="24" fillId="0" borderId="8" xfId="0" applyFont="1" applyBorder="1" applyAlignment="1">
      <alignment horizontal="left"/>
    </xf>
    <xf numFmtId="0" fontId="24" fillId="0" borderId="8" xfId="0" applyFont="1" applyFill="1" applyBorder="1" applyAlignment="1">
      <alignment horizontal="left"/>
    </xf>
    <xf numFmtId="0" fontId="24" fillId="0" borderId="27" xfId="0" applyFont="1" applyFill="1" applyBorder="1" applyAlignment="1">
      <alignment horizontal="left"/>
    </xf>
    <xf numFmtId="0" fontId="35" fillId="0" borderId="12" xfId="0" applyFont="1" applyFill="1" applyBorder="1" applyAlignment="1">
      <alignment horizontal="left"/>
    </xf>
    <xf numFmtId="164" fontId="24" fillId="0" borderId="25" xfId="1" applyNumberFormat="1" applyFont="1" applyFill="1" applyBorder="1" applyAlignment="1" applyProtection="1"/>
    <xf numFmtId="164" fontId="24" fillId="0" borderId="0" xfId="1" applyNumberFormat="1" applyFont="1" applyFill="1" applyBorder="1" applyAlignment="1" applyProtection="1"/>
    <xf numFmtId="0" fontId="24" fillId="0" borderId="32" xfId="0" applyFont="1" applyBorder="1"/>
    <xf numFmtId="0" fontId="35" fillId="0" borderId="33" xfId="0" applyFont="1" applyFill="1" applyBorder="1"/>
    <xf numFmtId="0" fontId="35" fillId="0" borderId="12" xfId="0" applyFont="1" applyBorder="1" applyAlignment="1">
      <alignment horizontal="left"/>
    </xf>
    <xf numFmtId="0" fontId="12" fillId="0" borderId="10" xfId="0" applyFont="1" applyBorder="1"/>
    <xf numFmtId="0" fontId="0" fillId="0" borderId="10" xfId="0" applyFont="1" applyBorder="1"/>
    <xf numFmtId="168" fontId="24" fillId="0" borderId="0" xfId="1" applyNumberFormat="1" applyFont="1"/>
    <xf numFmtId="165" fontId="32" fillId="0" borderId="0" xfId="1" applyNumberFormat="1" applyFont="1"/>
    <xf numFmtId="0" fontId="35" fillId="0" borderId="0" xfId="0" applyFont="1" applyFill="1" applyBorder="1" applyAlignment="1">
      <alignment horizontal="left"/>
    </xf>
    <xf numFmtId="164" fontId="32" fillId="0" borderId="0" xfId="1" applyNumberFormat="1" applyFont="1" applyFill="1" applyBorder="1" applyAlignment="1">
      <alignment horizontal="right"/>
    </xf>
    <xf numFmtId="37" fontId="32" fillId="0" borderId="0" xfId="1" applyNumberFormat="1" applyFont="1" applyFill="1" applyBorder="1" applyAlignment="1" applyProtection="1"/>
    <xf numFmtId="164" fontId="32" fillId="0" borderId="0" xfId="1" applyNumberFormat="1" applyFont="1" applyFill="1" applyBorder="1"/>
    <xf numFmtId="0" fontId="33" fillId="0" borderId="0" xfId="0" applyFont="1" applyFill="1" applyBorder="1" applyAlignment="1">
      <alignment horizontal="left"/>
    </xf>
    <xf numFmtId="164" fontId="33" fillId="0" borderId="0" xfId="1" applyNumberFormat="1" applyFont="1" applyFill="1" applyBorder="1" applyAlignment="1">
      <alignment horizontal="right"/>
    </xf>
    <xf numFmtId="10" fontId="32" fillId="0" borderId="0" xfId="3" applyNumberFormat="1" applyFont="1" applyFill="1" applyBorder="1" applyAlignment="1" applyProtection="1"/>
    <xf numFmtId="7" fontId="32" fillId="0" borderId="2" xfId="1" applyNumberFormat="1" applyFont="1" applyFill="1" applyBorder="1"/>
    <xf numFmtId="164" fontId="32" fillId="0" borderId="0" xfId="1" applyNumberFormat="1" applyFont="1" applyBorder="1"/>
    <xf numFmtId="165" fontId="32" fillId="0" borderId="0" xfId="1" applyNumberFormat="1" applyFont="1" applyBorder="1"/>
    <xf numFmtId="164" fontId="32" fillId="0" borderId="7" xfId="1" applyNumberFormat="1" applyFont="1" applyBorder="1"/>
    <xf numFmtId="165" fontId="32" fillId="0" borderId="8" xfId="1" applyNumberFormat="1" applyFont="1" applyBorder="1"/>
    <xf numFmtId="5" fontId="32" fillId="0" borderId="0" xfId="1" applyNumberFormat="1" applyFont="1" applyBorder="1"/>
    <xf numFmtId="165" fontId="24" fillId="0" borderId="10" xfId="1" applyNumberFormat="1" applyFont="1" applyBorder="1"/>
    <xf numFmtId="165" fontId="32" fillId="0" borderId="5" xfId="1" applyNumberFormat="1" applyFont="1" applyBorder="1"/>
    <xf numFmtId="49" fontId="24" fillId="0" borderId="6" xfId="0" applyNumberFormat="1" applyFont="1" applyFill="1" applyBorder="1" applyAlignment="1">
      <alignment wrapText="1"/>
    </xf>
    <xf numFmtId="49" fontId="24" fillId="0" borderId="8" xfId="0" applyNumberFormat="1" applyFont="1" applyFill="1" applyBorder="1" applyAlignment="1">
      <alignment wrapText="1"/>
    </xf>
    <xf numFmtId="49" fontId="32" fillId="0" borderId="1" xfId="0" applyNumberFormat="1" applyFont="1" applyFill="1" applyBorder="1" applyAlignment="1">
      <alignment horizontal="center" wrapText="1"/>
    </xf>
    <xf numFmtId="164" fontId="24" fillId="0" borderId="9" xfId="1" applyNumberFormat="1" applyFont="1" applyBorder="1"/>
    <xf numFmtId="0" fontId="35" fillId="0" borderId="10" xfId="0" applyFont="1" applyFill="1" applyBorder="1" applyAlignment="1">
      <alignment horizontal="left"/>
    </xf>
    <xf numFmtId="164" fontId="35" fillId="0" borderId="35" xfId="1" applyNumberFormat="1" applyFont="1" applyFill="1" applyBorder="1" applyAlignment="1">
      <alignment horizontal="center" wrapText="1"/>
    </xf>
    <xf numFmtId="168" fontId="33" fillId="0" borderId="30" xfId="2" applyNumberFormat="1" applyFont="1" applyFill="1" applyBorder="1" applyAlignment="1">
      <alignment horizontal="center" wrapText="1"/>
    </xf>
    <xf numFmtId="0" fontId="39" fillId="0" borderId="4" xfId="5" applyFont="1" applyFill="1" applyBorder="1"/>
    <xf numFmtId="0" fontId="14" fillId="0" borderId="11" xfId="0" applyFont="1" applyFill="1" applyBorder="1"/>
    <xf numFmtId="164" fontId="14" fillId="0" borderId="10" xfId="1" applyNumberFormat="1" applyFont="1" applyFill="1" applyBorder="1" applyAlignment="1">
      <alignment horizontal="center"/>
    </xf>
    <xf numFmtId="0" fontId="35" fillId="0" borderId="10" xfId="0" applyFont="1" applyFill="1" applyBorder="1" applyAlignment="1">
      <alignment horizontal="left" wrapText="1"/>
    </xf>
    <xf numFmtId="164" fontId="35" fillId="0" borderId="35" xfId="2" applyNumberFormat="1" applyFont="1" applyFill="1" applyBorder="1" applyAlignment="1">
      <alignment horizontal="center" wrapText="1"/>
    </xf>
    <xf numFmtId="165" fontId="24" fillId="0" borderId="11" xfId="1" applyNumberFormat="1" applyFont="1" applyBorder="1"/>
    <xf numFmtId="0" fontId="33" fillId="0" borderId="11" xfId="0" applyFont="1" applyFill="1" applyBorder="1"/>
    <xf numFmtId="164" fontId="24" fillId="0" borderId="8" xfId="1" applyNumberFormat="1" applyFont="1" applyFill="1" applyBorder="1" applyAlignment="1">
      <alignment horizontal="left"/>
    </xf>
    <xf numFmtId="164" fontId="14" fillId="0" borderId="13" xfId="1" applyNumberFormat="1" applyFont="1" applyFill="1" applyBorder="1" applyAlignment="1">
      <alignment horizontal="left"/>
    </xf>
    <xf numFmtId="164" fontId="14" fillId="0" borderId="15" xfId="1" applyNumberFormat="1" applyFont="1" applyFill="1" applyBorder="1" applyAlignment="1">
      <alignment horizontal="left"/>
    </xf>
    <xf numFmtId="164" fontId="14" fillId="0" borderId="16" xfId="1" applyNumberFormat="1" applyFont="1" applyFill="1" applyBorder="1" applyAlignment="1">
      <alignment horizontal="left"/>
    </xf>
    <xf numFmtId="164" fontId="33" fillId="0" borderId="24" xfId="1" applyNumberFormat="1" applyFont="1" applyFill="1" applyBorder="1" applyAlignment="1">
      <alignment horizontal="center"/>
    </xf>
    <xf numFmtId="164" fontId="33" fillId="0" borderId="23" xfId="1" applyNumberFormat="1" applyFont="1" applyFill="1" applyBorder="1" applyAlignment="1">
      <alignment horizontal="center"/>
    </xf>
    <xf numFmtId="164" fontId="33" fillId="0" borderId="30" xfId="1" applyNumberFormat="1" applyFont="1" applyFill="1" applyBorder="1" applyAlignment="1">
      <alignment horizontal="center"/>
    </xf>
    <xf numFmtId="0" fontId="14" fillId="0" borderId="16" xfId="0" applyFont="1" applyFill="1" applyBorder="1"/>
    <xf numFmtId="0" fontId="32" fillId="0" borderId="6" xfId="1" applyNumberFormat="1" applyFont="1" applyBorder="1"/>
    <xf numFmtId="0" fontId="32" fillId="0" borderId="8" xfId="1" applyNumberFormat="1" applyFont="1" applyBorder="1"/>
    <xf numFmtId="3" fontId="32" fillId="0" borderId="8" xfId="1" applyNumberFormat="1" applyFont="1" applyBorder="1"/>
    <xf numFmtId="3" fontId="32" fillId="0" borderId="3" xfId="0" applyNumberFormat="1" applyFont="1" applyFill="1" applyBorder="1" applyAlignment="1">
      <alignment horizontal="right" vertical="top" wrapText="1"/>
    </xf>
    <xf numFmtId="164" fontId="33" fillId="0" borderId="36" xfId="1" applyNumberFormat="1" applyFont="1" applyFill="1" applyBorder="1" applyAlignment="1">
      <alignment wrapText="1"/>
    </xf>
    <xf numFmtId="0" fontId="32" fillId="0" borderId="11" xfId="0" applyFont="1" applyFill="1" applyBorder="1" applyAlignment="1">
      <alignment wrapText="1"/>
    </xf>
    <xf numFmtId="0" fontId="14" fillId="0" borderId="8" xfId="0" applyFont="1" applyFill="1" applyBorder="1" applyAlignment="1">
      <alignment horizontal="left"/>
    </xf>
    <xf numFmtId="49" fontId="33" fillId="0" borderId="12" xfId="0" applyNumberFormat="1" applyFont="1" applyFill="1" applyBorder="1" applyAlignment="1">
      <alignment wrapText="1"/>
    </xf>
    <xf numFmtId="3" fontId="14" fillId="0" borderId="8" xfId="0" applyNumberFormat="1" applyFont="1" applyFill="1" applyBorder="1" applyAlignment="1" applyProtection="1"/>
    <xf numFmtId="164" fontId="33" fillId="0" borderId="22" xfId="1" applyNumberFormat="1" applyFont="1" applyFill="1" applyBorder="1" applyAlignment="1">
      <alignment wrapText="1"/>
    </xf>
    <xf numFmtId="0" fontId="32" fillId="0" borderId="11" xfId="0" applyFont="1" applyFill="1" applyBorder="1" applyAlignment="1">
      <alignment vertical="center" wrapText="1"/>
    </xf>
    <xf numFmtId="0" fontId="7" fillId="0" borderId="6" xfId="0" applyFont="1" applyBorder="1" applyAlignment="1">
      <alignment vertical="center"/>
    </xf>
    <xf numFmtId="0" fontId="24" fillId="0" borderId="6" xfId="0" applyFont="1" applyBorder="1"/>
    <xf numFmtId="0" fontId="24" fillId="0" borderId="8" xfId="0" applyFont="1" applyBorder="1"/>
    <xf numFmtId="0" fontId="14" fillId="3" borderId="11" xfId="0" applyFont="1" applyFill="1" applyBorder="1" applyAlignment="1">
      <alignment vertical="center" wrapText="1"/>
    </xf>
    <xf numFmtId="164" fontId="35" fillId="0" borderId="36" xfId="1" applyNumberFormat="1" applyFont="1" applyBorder="1" applyAlignment="1">
      <alignment horizontal="center" wrapText="1"/>
    </xf>
    <xf numFmtId="0" fontId="32" fillId="4" borderId="12" xfId="0" applyFont="1" applyFill="1" applyBorder="1" applyAlignment="1">
      <alignment horizontal="left"/>
    </xf>
    <xf numFmtId="164" fontId="24" fillId="0" borderId="0" xfId="1" applyNumberFormat="1" applyFont="1" applyBorder="1" applyAlignment="1">
      <alignment horizontal="right"/>
    </xf>
    <xf numFmtId="164" fontId="32" fillId="4" borderId="29" xfId="1" applyNumberFormat="1" applyFont="1" applyFill="1" applyBorder="1"/>
    <xf numFmtId="165" fontId="32" fillId="4" borderId="12" xfId="0" applyNumberFormat="1" applyFont="1" applyFill="1" applyBorder="1" applyAlignment="1">
      <alignment horizontal="right"/>
    </xf>
    <xf numFmtId="164" fontId="24" fillId="0" borderId="8" xfId="1" applyNumberFormat="1" applyFont="1" applyBorder="1" applyAlignment="1">
      <alignment horizontal="right"/>
    </xf>
    <xf numFmtId="164" fontId="24" fillId="0" borderId="7" xfId="1" applyNumberFormat="1" applyFont="1" applyBorder="1" applyAlignment="1">
      <alignment horizontal="right"/>
    </xf>
    <xf numFmtId="164" fontId="32" fillId="0" borderId="0" xfId="1" applyNumberFormat="1" applyFont="1" applyBorder="1" applyAlignment="1">
      <alignment horizontal="left"/>
    </xf>
    <xf numFmtId="0" fontId="0" fillId="0" borderId="0" xfId="0" applyBorder="1"/>
    <xf numFmtId="0" fontId="32" fillId="0" borderId="7" xfId="0" applyFont="1" applyFill="1" applyBorder="1" applyAlignment="1"/>
    <xf numFmtId="10" fontId="3" fillId="0" borderId="0" xfId="3" applyNumberFormat="1" applyFont="1" applyBorder="1"/>
    <xf numFmtId="0" fontId="32" fillId="0" borderId="0" xfId="0" applyFont="1" applyFill="1" applyBorder="1" applyAlignment="1"/>
    <xf numFmtId="3" fontId="24" fillId="0" borderId="0" xfId="0" applyNumberFormat="1" applyFont="1" applyBorder="1"/>
    <xf numFmtId="49" fontId="33" fillId="0" borderId="36" xfId="0" applyNumberFormat="1" applyFont="1" applyFill="1" applyBorder="1" applyAlignment="1">
      <alignment horizontal="center" wrapText="1"/>
    </xf>
    <xf numFmtId="164" fontId="33" fillId="0" borderId="22" xfId="1" applyNumberFormat="1" applyFont="1" applyFill="1" applyBorder="1" applyAlignment="1">
      <alignment horizontal="center" wrapText="1"/>
    </xf>
    <xf numFmtId="166" fontId="33" fillId="0" borderId="36" xfId="2" applyNumberFormat="1" applyFont="1" applyFill="1" applyBorder="1" applyAlignment="1">
      <alignment horizontal="center" wrapText="1"/>
    </xf>
    <xf numFmtId="165" fontId="24" fillId="0" borderId="8" xfId="2" applyNumberFormat="1" applyFont="1" applyBorder="1"/>
    <xf numFmtId="165" fontId="24" fillId="0" borderId="6" xfId="2" applyNumberFormat="1" applyFont="1" applyBorder="1"/>
    <xf numFmtId="165" fontId="24" fillId="0" borderId="11" xfId="2" applyNumberFormat="1" applyFont="1" applyBorder="1"/>
    <xf numFmtId="165" fontId="32" fillId="0" borderId="3" xfId="2" applyNumberFormat="1" applyFont="1" applyBorder="1"/>
    <xf numFmtId="0" fontId="24" fillId="0" borderId="0" xfId="0" applyFont="1" applyFill="1" applyBorder="1" applyAlignment="1">
      <alignment horizontal="left" vertical="top" wrapText="1"/>
    </xf>
    <xf numFmtId="0" fontId="24" fillId="0" borderId="0" xfId="0" applyFont="1" applyFill="1" applyBorder="1" applyAlignment="1">
      <alignment horizontal="left" vertical="top"/>
    </xf>
    <xf numFmtId="0" fontId="24" fillId="0" borderId="0" xfId="0" applyFont="1" applyFill="1" applyBorder="1" applyAlignment="1">
      <alignment vertical="top"/>
    </xf>
    <xf numFmtId="164" fontId="14" fillId="0" borderId="0" xfId="1" applyNumberFormat="1" applyFont="1" applyFill="1" applyBorder="1" applyAlignment="1" applyProtection="1">
      <alignment horizontal="left" indent="6"/>
    </xf>
    <xf numFmtId="164" fontId="24" fillId="0" borderId="0" xfId="0" applyNumberFormat="1" applyFont="1" applyBorder="1" applyAlignment="1">
      <alignment horizontal="left" indent="8"/>
    </xf>
    <xf numFmtId="164" fontId="32" fillId="0" borderId="23" xfId="1" applyNumberFormat="1" applyFont="1" applyFill="1" applyBorder="1" applyAlignment="1">
      <alignment horizontal="center"/>
    </xf>
    <xf numFmtId="0" fontId="33" fillId="0" borderId="23" xfId="0" applyFont="1" applyFill="1" applyBorder="1" applyAlignment="1">
      <alignment horizontal="center"/>
    </xf>
    <xf numFmtId="0" fontId="32" fillId="0" borderId="30" xfId="0" applyFont="1" applyFill="1" applyBorder="1" applyAlignment="1">
      <alignment horizontal="center"/>
    </xf>
    <xf numFmtId="49" fontId="51" fillId="0" borderId="8" xfId="0" applyNumberFormat="1" applyFont="1" applyFill="1" applyBorder="1" applyAlignment="1">
      <alignment wrapText="1"/>
    </xf>
    <xf numFmtId="165" fontId="52" fillId="0" borderId="0" xfId="2" applyNumberFormat="1" applyFont="1" applyFill="1" applyBorder="1"/>
    <xf numFmtId="37" fontId="52" fillId="0" borderId="0" xfId="1" applyNumberFormat="1" applyFont="1" applyFill="1" applyBorder="1"/>
    <xf numFmtId="168" fontId="51" fillId="0" borderId="0" xfId="2" applyNumberFormat="1" applyFont="1" applyFill="1" applyBorder="1" applyAlignment="1">
      <alignment wrapText="1"/>
    </xf>
    <xf numFmtId="167" fontId="52" fillId="0" borderId="0" xfId="2" applyNumberFormat="1" applyFont="1" applyFill="1" applyBorder="1"/>
    <xf numFmtId="37" fontId="52" fillId="0" borderId="0" xfId="1" applyNumberFormat="1" applyFont="1" applyFill="1" applyBorder="1" applyAlignment="1" applyProtection="1"/>
    <xf numFmtId="168" fontId="52" fillId="0" borderId="0" xfId="2" applyNumberFormat="1" applyFont="1" applyFill="1" applyBorder="1" applyAlignment="1">
      <alignment horizontal="right" wrapText="1"/>
    </xf>
    <xf numFmtId="164" fontId="51" fillId="0" borderId="0" xfId="1" applyNumberFormat="1" applyFont="1" applyBorder="1"/>
    <xf numFmtId="164" fontId="24" fillId="0" borderId="0" xfId="0" applyNumberFormat="1" applyFont="1" applyFill="1"/>
    <xf numFmtId="168" fontId="51" fillId="0" borderId="0" xfId="0" applyNumberFormat="1" applyFont="1" applyFill="1"/>
    <xf numFmtId="164" fontId="51" fillId="0" borderId="0" xfId="1" applyNumberFormat="1" applyFont="1" applyFill="1"/>
    <xf numFmtId="165" fontId="51" fillId="0" borderId="0" xfId="0" applyNumberFormat="1" applyFont="1" applyFill="1"/>
    <xf numFmtId="0" fontId="32" fillId="0" borderId="13" xfId="0" applyFont="1" applyFill="1" applyBorder="1" applyAlignment="1">
      <alignment vertical="center"/>
    </xf>
    <xf numFmtId="0" fontId="32" fillId="0" borderId="12" xfId="0" applyFont="1" applyFill="1" applyBorder="1" applyAlignment="1">
      <alignment horizontal="center"/>
    </xf>
    <xf numFmtId="164" fontId="32" fillId="0" borderId="24" xfId="1" applyNumberFormat="1" applyFont="1" applyFill="1" applyBorder="1" applyAlignment="1">
      <alignment horizontal="center"/>
    </xf>
    <xf numFmtId="3" fontId="14" fillId="0" borderId="6" xfId="0" applyNumberFormat="1" applyFont="1" applyBorder="1" applyAlignment="1"/>
    <xf numFmtId="49" fontId="51" fillId="0" borderId="0" xfId="0" applyNumberFormat="1" applyFont="1" applyFill="1" applyBorder="1" applyAlignment="1">
      <alignment wrapText="1"/>
    </xf>
    <xf numFmtId="37" fontId="52" fillId="0" borderId="0" xfId="1" applyNumberFormat="1" applyFont="1" applyFill="1" applyBorder="1" applyAlignment="1"/>
    <xf numFmtId="168" fontId="32" fillId="0" borderId="22" xfId="1" applyNumberFormat="1" applyFont="1" applyFill="1" applyBorder="1" applyAlignment="1">
      <alignment horizontal="center" wrapText="1"/>
    </xf>
    <xf numFmtId="168" fontId="24" fillId="0" borderId="8" xfId="2" applyNumberFormat="1" applyFont="1" applyFill="1" applyBorder="1" applyAlignment="1">
      <alignment wrapText="1"/>
    </xf>
    <xf numFmtId="168" fontId="51" fillId="0" borderId="8" xfId="2" applyNumberFormat="1" applyFont="1" applyFill="1" applyBorder="1" applyAlignment="1">
      <alignment wrapText="1"/>
    </xf>
    <xf numFmtId="164" fontId="33" fillId="0" borderId="36" xfId="1" applyNumberFormat="1" applyFont="1" applyFill="1" applyBorder="1" applyAlignment="1">
      <alignment horizontal="center" wrapText="1"/>
    </xf>
    <xf numFmtId="168" fontId="24" fillId="0" borderId="8" xfId="1" applyNumberFormat="1" applyFont="1" applyBorder="1"/>
    <xf numFmtId="168" fontId="24" fillId="0" borderId="6" xfId="0" applyNumberFormat="1" applyFont="1" applyBorder="1"/>
    <xf numFmtId="168" fontId="24" fillId="0" borderId="8" xfId="0" applyNumberFormat="1" applyFont="1" applyBorder="1"/>
    <xf numFmtId="164" fontId="14" fillId="0" borderId="8" xfId="1" applyNumberFormat="1" applyFont="1" applyFill="1" applyBorder="1" applyAlignment="1" applyProtection="1">
      <alignment horizontal="left" indent="5"/>
    </xf>
    <xf numFmtId="168" fontId="24" fillId="0" borderId="11" xfId="0" applyNumberFormat="1" applyFont="1" applyBorder="1"/>
    <xf numFmtId="7" fontId="32" fillId="0" borderId="3" xfId="1" applyNumberFormat="1" applyFont="1" applyFill="1" applyBorder="1"/>
    <xf numFmtId="164" fontId="32" fillId="0" borderId="5" xfId="1" applyNumberFormat="1" applyFont="1" applyBorder="1"/>
    <xf numFmtId="0" fontId="52" fillId="0" borderId="10" xfId="0" applyFont="1" applyBorder="1" applyAlignment="1">
      <alignment horizontal="center"/>
    </xf>
    <xf numFmtId="165" fontId="35" fillId="0" borderId="30" xfId="2" applyNumberFormat="1" applyFont="1" applyFill="1" applyBorder="1" applyAlignment="1">
      <alignment horizontal="center" wrapText="1"/>
    </xf>
    <xf numFmtId="165" fontId="24" fillId="0" borderId="8" xfId="1" applyNumberFormat="1" applyFont="1" applyFill="1" applyBorder="1"/>
    <xf numFmtId="165" fontId="24" fillId="0" borderId="34" xfId="1" applyNumberFormat="1" applyFont="1" applyBorder="1"/>
    <xf numFmtId="164" fontId="33" fillId="0" borderId="30" xfId="2" applyNumberFormat="1" applyFont="1" applyFill="1" applyBorder="1" applyAlignment="1">
      <alignment horizontal="center" wrapText="1"/>
    </xf>
    <xf numFmtId="165" fontId="24" fillId="4" borderId="39" xfId="1" applyNumberFormat="1" applyFont="1" applyFill="1" applyBorder="1"/>
    <xf numFmtId="165" fontId="33" fillId="0" borderId="11" xfId="1" applyNumberFormat="1" applyFont="1" applyFill="1" applyBorder="1" applyAlignment="1">
      <alignment horizontal="center" wrapText="1"/>
    </xf>
    <xf numFmtId="5" fontId="33" fillId="0" borderId="6" xfId="1" applyNumberFormat="1" applyFont="1" applyFill="1" applyBorder="1"/>
    <xf numFmtId="165" fontId="33" fillId="0" borderId="11" xfId="2" applyNumberFormat="1" applyFont="1" applyFill="1" applyBorder="1" applyAlignment="1">
      <alignment horizontal="center" wrapText="1"/>
    </xf>
    <xf numFmtId="165" fontId="24" fillId="0" borderId="8" xfId="1" applyNumberFormat="1" applyFont="1" applyBorder="1" applyAlignment="1">
      <alignment horizontal="right"/>
    </xf>
    <xf numFmtId="0" fontId="33" fillId="0" borderId="12" xfId="0" applyFont="1" applyBorder="1" applyAlignment="1">
      <alignment wrapText="1"/>
    </xf>
    <xf numFmtId="3" fontId="24" fillId="0" borderId="28" xfId="1" applyNumberFormat="1" applyFont="1" applyBorder="1"/>
    <xf numFmtId="3" fontId="24" fillId="4" borderId="40" xfId="1" applyNumberFormat="1" applyFont="1" applyFill="1" applyBorder="1"/>
    <xf numFmtId="3" fontId="24" fillId="0" borderId="34" xfId="1" applyNumberFormat="1" applyFont="1" applyBorder="1"/>
    <xf numFmtId="3" fontId="24" fillId="4" borderId="41" xfId="1" applyNumberFormat="1" applyFont="1" applyFill="1" applyBorder="1"/>
    <xf numFmtId="3" fontId="24" fillId="0" borderId="26" xfId="1" applyNumberFormat="1" applyFont="1" applyBorder="1"/>
    <xf numFmtId="3" fontId="24" fillId="4" borderId="31" xfId="1" applyNumberFormat="1" applyFont="1" applyFill="1" applyBorder="1"/>
    <xf numFmtId="164" fontId="32" fillId="0" borderId="12" xfId="1" applyNumberFormat="1" applyFont="1" applyBorder="1" applyAlignment="1">
      <alignment horizontal="center" vertical="center" wrapText="1"/>
    </xf>
    <xf numFmtId="165" fontId="24" fillId="4" borderId="40" xfId="2" applyNumberFormat="1" applyFont="1" applyFill="1" applyBorder="1"/>
    <xf numFmtId="165" fontId="24" fillId="0" borderId="28" xfId="2" applyNumberFormat="1" applyFont="1" applyBorder="1"/>
    <xf numFmtId="165" fontId="24" fillId="0" borderId="28" xfId="1" applyNumberFormat="1" applyFont="1" applyBorder="1"/>
    <xf numFmtId="0" fontId="0" fillId="0" borderId="2" xfId="0" applyBorder="1"/>
    <xf numFmtId="3" fontId="32" fillId="0" borderId="12" xfId="1" applyNumberFormat="1" applyFont="1" applyBorder="1"/>
    <xf numFmtId="3" fontId="32" fillId="0" borderId="29" xfId="1" applyNumberFormat="1" applyFont="1" applyBorder="1"/>
    <xf numFmtId="165" fontId="32" fillId="0" borderId="29" xfId="1" applyNumberFormat="1" applyFont="1" applyBorder="1"/>
    <xf numFmtId="165" fontId="24" fillId="4" borderId="41" xfId="2" applyNumberFormat="1" applyFont="1" applyFill="1" applyBorder="1"/>
    <xf numFmtId="165" fontId="24" fillId="4" borderId="40" xfId="1" applyNumberFormat="1" applyFont="1" applyFill="1" applyBorder="1"/>
    <xf numFmtId="3" fontId="32" fillId="4" borderId="12" xfId="1" applyNumberFormat="1" applyFont="1" applyFill="1" applyBorder="1"/>
    <xf numFmtId="3" fontId="32" fillId="4" borderId="29" xfId="1" applyNumberFormat="1" applyFont="1" applyFill="1" applyBorder="1"/>
    <xf numFmtId="165" fontId="32" fillId="4" borderId="29" xfId="1" applyNumberFormat="1" applyFont="1" applyFill="1" applyBorder="1"/>
    <xf numFmtId="165" fontId="24" fillId="4" borderId="41" xfId="1" applyNumberFormat="1" applyFont="1" applyFill="1" applyBorder="1"/>
    <xf numFmtId="165" fontId="24" fillId="4" borderId="43" xfId="1" applyNumberFormat="1" applyFont="1" applyFill="1" applyBorder="1"/>
    <xf numFmtId="165" fontId="24" fillId="0" borderId="38" xfId="1" applyNumberFormat="1" applyFont="1" applyBorder="1"/>
    <xf numFmtId="165" fontId="32" fillId="4" borderId="3" xfId="1" applyNumberFormat="1" applyFont="1" applyFill="1" applyBorder="1"/>
    <xf numFmtId="165" fontId="32" fillId="0" borderId="3" xfId="1" applyNumberFormat="1" applyFont="1" applyBorder="1"/>
    <xf numFmtId="3" fontId="32" fillId="0" borderId="16" xfId="1" applyNumberFormat="1" applyFont="1" applyBorder="1"/>
    <xf numFmtId="3" fontId="32" fillId="0" borderId="42" xfId="1" applyNumberFormat="1" applyFont="1" applyBorder="1"/>
    <xf numFmtId="165" fontId="32" fillId="0" borderId="11" xfId="1" applyNumberFormat="1" applyFont="1" applyBorder="1"/>
    <xf numFmtId="164" fontId="24" fillId="4" borderId="26" xfId="1" applyNumberFormat="1" applyFont="1" applyFill="1" applyBorder="1" applyAlignment="1">
      <alignment horizontal="right"/>
    </xf>
    <xf numFmtId="164" fontId="24" fillId="0" borderId="26" xfId="1" applyNumberFormat="1" applyFont="1" applyFill="1" applyBorder="1" applyAlignment="1">
      <alignment horizontal="right"/>
    </xf>
    <xf numFmtId="165" fontId="24" fillId="4" borderId="26" xfId="1" applyNumberFormat="1" applyFont="1" applyFill="1" applyBorder="1" applyAlignment="1">
      <alignment horizontal="right"/>
    </xf>
    <xf numFmtId="165" fontId="24" fillId="0" borderId="26" xfId="1" applyNumberFormat="1" applyFont="1" applyFill="1" applyBorder="1" applyAlignment="1">
      <alignment horizontal="right"/>
    </xf>
    <xf numFmtId="0" fontId="35" fillId="0" borderId="12" xfId="0" applyFont="1" applyBorder="1" applyAlignment="1">
      <alignment horizontal="center" wrapText="1"/>
    </xf>
    <xf numFmtId="164" fontId="35" fillId="0" borderId="29" xfId="2" applyNumberFormat="1" applyFont="1" applyFill="1" applyBorder="1"/>
    <xf numFmtId="5" fontId="35" fillId="0" borderId="12" xfId="1" applyNumberFormat="1" applyFont="1" applyFill="1" applyBorder="1" applyAlignment="1">
      <alignment horizontal="right"/>
    </xf>
    <xf numFmtId="164" fontId="35" fillId="0" borderId="12" xfId="2" applyNumberFormat="1" applyFont="1" applyBorder="1" applyAlignment="1">
      <alignment horizontal="center" wrapText="1"/>
    </xf>
    <xf numFmtId="164" fontId="35" fillId="0" borderId="2" xfId="2" applyNumberFormat="1" applyFont="1" applyBorder="1" applyAlignment="1">
      <alignment horizontal="center" wrapText="1"/>
    </xf>
    <xf numFmtId="164" fontId="35" fillId="0" borderId="1" xfId="2" applyNumberFormat="1" applyFont="1" applyBorder="1" applyAlignment="1">
      <alignment horizontal="center" wrapText="1"/>
    </xf>
    <xf numFmtId="165" fontId="24" fillId="0" borderId="0" xfId="1" applyNumberFormat="1" applyFont="1" applyBorder="1" applyAlignment="1">
      <alignment horizontal="right"/>
    </xf>
    <xf numFmtId="165" fontId="24" fillId="0" borderId="0" xfId="0" applyNumberFormat="1" applyFont="1" applyFill="1" applyBorder="1"/>
    <xf numFmtId="165" fontId="24" fillId="0" borderId="8" xfId="0" applyNumberFormat="1" applyFont="1" applyFill="1" applyBorder="1"/>
    <xf numFmtId="1" fontId="24" fillId="0" borderId="0" xfId="0" applyNumberFormat="1" applyFont="1"/>
    <xf numFmtId="0" fontId="33" fillId="0" borderId="13" xfId="0" applyFont="1" applyBorder="1" applyAlignment="1">
      <alignment wrapText="1"/>
    </xf>
    <xf numFmtId="0" fontId="33" fillId="0" borderId="12" xfId="0" applyFont="1" applyBorder="1" applyAlignment="1">
      <alignment horizontal="center" wrapText="1"/>
    </xf>
    <xf numFmtId="3" fontId="32" fillId="0" borderId="44" xfId="1" applyNumberFormat="1" applyFont="1" applyBorder="1"/>
    <xf numFmtId="0" fontId="0" fillId="0" borderId="12" xfId="0" applyBorder="1"/>
    <xf numFmtId="0" fontId="21" fillId="0" borderId="0" xfId="0" applyFont="1" applyAlignment="1">
      <alignment wrapText="1"/>
    </xf>
    <xf numFmtId="0" fontId="3" fillId="0" borderId="0" xfId="0" applyFont="1" applyAlignment="1">
      <alignment wrapText="1"/>
    </xf>
    <xf numFmtId="0" fontId="32" fillId="0" borderId="12" xfId="0" applyFont="1" applyBorder="1" applyAlignment="1">
      <alignment wrapText="1"/>
    </xf>
    <xf numFmtId="164" fontId="32" fillId="0" borderId="12" xfId="1" applyNumberFormat="1" applyFont="1" applyBorder="1" applyAlignment="1">
      <alignment wrapText="1"/>
    </xf>
    <xf numFmtId="0" fontId="14" fillId="0" borderId="0" xfId="0" applyFont="1" applyAlignment="1">
      <alignment horizontal="left" vertical="top" wrapText="1"/>
    </xf>
    <xf numFmtId="0" fontId="24" fillId="0" borderId="13" xfId="0" applyFont="1" applyBorder="1"/>
    <xf numFmtId="165" fontId="24" fillId="0" borderId="5" xfId="2" applyNumberFormat="1" applyFont="1" applyBorder="1"/>
    <xf numFmtId="0" fontId="24" fillId="0" borderId="15" xfId="0" applyFont="1" applyBorder="1"/>
    <xf numFmtId="165" fontId="24" fillId="0" borderId="0" xfId="2" applyNumberFormat="1" applyFont="1" applyBorder="1"/>
    <xf numFmtId="164" fontId="32" fillId="4" borderId="44" xfId="1" applyNumberFormat="1" applyFont="1" applyFill="1" applyBorder="1"/>
    <xf numFmtId="165" fontId="32" fillId="4" borderId="29" xfId="2" applyNumberFormat="1" applyFont="1" applyFill="1" applyBorder="1"/>
    <xf numFmtId="165" fontId="32" fillId="4" borderId="37" xfId="2" applyNumberFormat="1" applyFont="1" applyFill="1" applyBorder="1"/>
    <xf numFmtId="3" fontId="32" fillId="0" borderId="12" xfId="1" applyNumberFormat="1" applyFont="1" applyFill="1" applyBorder="1"/>
    <xf numFmtId="164" fontId="32" fillId="0" borderId="29" xfId="1" applyNumberFormat="1" applyFont="1" applyFill="1" applyBorder="1"/>
    <xf numFmtId="165" fontId="32" fillId="0" borderId="37" xfId="2" applyNumberFormat="1" applyFont="1" applyFill="1" applyBorder="1"/>
    <xf numFmtId="0" fontId="24" fillId="0" borderId="0" xfId="0" applyFont="1" applyFill="1" applyBorder="1" applyAlignment="1">
      <alignment horizontal="left" vertical="top" wrapText="1"/>
    </xf>
    <xf numFmtId="0" fontId="51" fillId="0" borderId="15" xfId="0" applyFont="1" applyFill="1" applyBorder="1"/>
    <xf numFmtId="0" fontId="51" fillId="0" borderId="7" xfId="0" applyFont="1" applyFill="1" applyBorder="1"/>
    <xf numFmtId="0" fontId="51" fillId="0" borderId="0" xfId="0" applyFont="1" applyFill="1" applyBorder="1"/>
    <xf numFmtId="3" fontId="53" fillId="0" borderId="0" xfId="1" applyNumberFormat="1" applyFont="1" applyBorder="1"/>
    <xf numFmtId="165" fontId="53" fillId="0" borderId="0" xfId="1" applyNumberFormat="1" applyFont="1" applyBorder="1"/>
    <xf numFmtId="3" fontId="53" fillId="0" borderId="5" xfId="1" applyNumberFormat="1" applyFont="1" applyBorder="1"/>
    <xf numFmtId="165" fontId="53" fillId="0" borderId="5" xfId="1" applyNumberFormat="1" applyFont="1" applyBorder="1"/>
    <xf numFmtId="0" fontId="51" fillId="0" borderId="0" xfId="0" applyFont="1" applyBorder="1"/>
    <xf numFmtId="165" fontId="24" fillId="4" borderId="43" xfId="2" applyNumberFormat="1" applyFont="1" applyFill="1" applyBorder="1"/>
    <xf numFmtId="165" fontId="24" fillId="0" borderId="38" xfId="2" applyNumberFormat="1" applyFont="1" applyBorder="1"/>
    <xf numFmtId="165" fontId="24" fillId="4" borderId="45" xfId="1" applyNumberFormat="1" applyFont="1" applyFill="1" applyBorder="1"/>
    <xf numFmtId="165" fontId="24" fillId="0" borderId="46" xfId="1" applyNumberFormat="1" applyFont="1" applyBorder="1"/>
    <xf numFmtId="0" fontId="7" fillId="0" borderId="12" xfId="0" applyFont="1" applyBorder="1" applyAlignment="1">
      <alignment horizontal="center"/>
    </xf>
    <xf numFmtId="0" fontId="32" fillId="0" borderId="21" xfId="0" applyFont="1" applyFill="1" applyBorder="1" applyAlignment="1">
      <alignment horizontal="center" wrapText="1"/>
    </xf>
    <xf numFmtId="164" fontId="24" fillId="4" borderId="40" xfId="1" applyNumberFormat="1" applyFont="1" applyFill="1" applyBorder="1"/>
    <xf numFmtId="164" fontId="24" fillId="0" borderId="28" xfId="1" applyNumberFormat="1" applyFont="1" applyBorder="1"/>
    <xf numFmtId="164" fontId="32" fillId="0" borderId="29" xfId="1" applyNumberFormat="1" applyFont="1" applyBorder="1"/>
    <xf numFmtId="3" fontId="47" fillId="0" borderId="0" xfId="0" applyNumberFormat="1" applyFont="1" applyAlignment="1">
      <alignment vertical="center"/>
    </xf>
    <xf numFmtId="3" fontId="0" fillId="0" borderId="0" xfId="0" applyNumberFormat="1" applyFont="1"/>
    <xf numFmtId="165" fontId="0" fillId="0" borderId="0" xfId="0" applyNumberFormat="1" applyFont="1"/>
    <xf numFmtId="165" fontId="47" fillId="0" borderId="0" xfId="0" applyNumberFormat="1" applyFont="1" applyAlignment="1">
      <alignment vertical="center"/>
    </xf>
    <xf numFmtId="3" fontId="32" fillId="0" borderId="29" xfId="1" applyNumberFormat="1" applyFont="1" applyFill="1" applyBorder="1"/>
    <xf numFmtId="165" fontId="24" fillId="0" borderId="45" xfId="1" applyNumberFormat="1" applyFont="1" applyFill="1" applyBorder="1"/>
    <xf numFmtId="37" fontId="51" fillId="0" borderId="0" xfId="1" applyNumberFormat="1" applyFont="1" applyFill="1" applyBorder="1" applyAlignment="1" applyProtection="1"/>
    <xf numFmtId="37" fontId="51" fillId="0" borderId="10" xfId="0" applyNumberFormat="1" applyFont="1" applyFill="1" applyBorder="1" applyAlignment="1" applyProtection="1"/>
    <xf numFmtId="165" fontId="32" fillId="2" borderId="29" xfId="2" applyNumberFormat="1" applyFont="1" applyFill="1" applyBorder="1"/>
    <xf numFmtId="0" fontId="26" fillId="0" borderId="0" xfId="6" applyFont="1" applyAlignment="1">
      <alignment horizontal="center"/>
    </xf>
    <xf numFmtId="0" fontId="55" fillId="0" borderId="0" xfId="18" applyAlignment="1">
      <alignment wrapText="1"/>
    </xf>
    <xf numFmtId="0" fontId="32" fillId="0" borderId="1" xfId="0" applyFont="1" applyFill="1" applyBorder="1" applyAlignment="1">
      <alignment horizontal="center"/>
    </xf>
    <xf numFmtId="0" fontId="32" fillId="0" borderId="3" xfId="0" applyFont="1" applyFill="1" applyBorder="1" applyAlignment="1">
      <alignment horizontal="center"/>
    </xf>
    <xf numFmtId="164" fontId="32" fillId="0" borderId="21" xfId="1" applyNumberFormat="1" applyFont="1" applyFill="1" applyBorder="1" applyAlignment="1">
      <alignment horizontal="center" wrapText="1"/>
    </xf>
    <xf numFmtId="49" fontId="33" fillId="0" borderId="20" xfId="0" applyNumberFormat="1" applyFont="1" applyFill="1" applyBorder="1" applyAlignment="1">
      <alignment horizontal="center" wrapText="1"/>
    </xf>
    <xf numFmtId="0" fontId="51" fillId="0" borderId="0" xfId="0" applyFont="1"/>
    <xf numFmtId="3" fontId="32" fillId="4" borderId="37" xfId="1" applyNumberFormat="1" applyFont="1" applyFill="1" applyBorder="1"/>
    <xf numFmtId="0" fontId="14" fillId="0" borderId="0" xfId="0" applyFont="1" applyAlignment="1">
      <alignment horizontal="left" vertical="top" wrapText="1"/>
    </xf>
    <xf numFmtId="0" fontId="32" fillId="0" borderId="1" xfId="0" applyFont="1" applyFill="1" applyBorder="1" applyAlignment="1">
      <alignment horizontal="center"/>
    </xf>
    <xf numFmtId="0" fontId="32" fillId="0" borderId="3" xfId="0" applyFont="1" applyFill="1" applyBorder="1" applyAlignment="1">
      <alignment horizontal="center"/>
    </xf>
    <xf numFmtId="164" fontId="32" fillId="0" borderId="21" xfId="1" applyNumberFormat="1" applyFont="1" applyFill="1" applyBorder="1" applyAlignment="1">
      <alignment horizontal="center" wrapText="1"/>
    </xf>
    <xf numFmtId="0" fontId="52" fillId="0" borderId="0" xfId="0" applyFont="1" applyFill="1" applyAlignment="1" applyProtection="1"/>
    <xf numFmtId="0" fontId="53" fillId="0" borderId="10" xfId="0" applyFont="1" applyFill="1" applyBorder="1" applyAlignment="1">
      <alignment horizontal="center" vertical="center" wrapText="1"/>
    </xf>
    <xf numFmtId="0" fontId="51" fillId="0" borderId="15" xfId="0" applyFont="1" applyBorder="1"/>
    <xf numFmtId="164" fontId="51" fillId="0" borderId="7" xfId="1" applyNumberFormat="1" applyFont="1" applyBorder="1"/>
    <xf numFmtId="165" fontId="51" fillId="0" borderId="0" xfId="2" applyNumberFormat="1" applyFont="1" applyBorder="1"/>
    <xf numFmtId="165" fontId="51" fillId="0" borderId="8" xfId="2" applyNumberFormat="1" applyFont="1" applyBorder="1"/>
    <xf numFmtId="165" fontId="14" fillId="0" borderId="0" xfId="0" applyNumberFormat="1" applyFont="1"/>
    <xf numFmtId="0" fontId="0" fillId="0" borderId="7" xfId="0" applyBorder="1"/>
    <xf numFmtId="165" fontId="24" fillId="4" borderId="45" xfId="2" applyNumberFormat="1" applyFont="1" applyFill="1" applyBorder="1"/>
    <xf numFmtId="9" fontId="3" fillId="0" borderId="0" xfId="3" applyFont="1" applyAlignment="1">
      <alignment wrapText="1"/>
    </xf>
    <xf numFmtId="9" fontId="24" fillId="0" borderId="13" xfId="3" applyFont="1" applyBorder="1"/>
    <xf numFmtId="165" fontId="24" fillId="0" borderId="6" xfId="0" applyNumberFormat="1" applyFont="1" applyBorder="1"/>
    <xf numFmtId="0" fontId="14" fillId="3" borderId="10" xfId="0" applyFont="1" applyFill="1" applyBorder="1" applyAlignment="1">
      <alignment horizontal="center"/>
    </xf>
    <xf numFmtId="0" fontId="24" fillId="0" borderId="16" xfId="0" applyFont="1" applyBorder="1" applyAlignment="1">
      <alignment horizontal="left" vertical="center" wrapText="1"/>
    </xf>
    <xf numFmtId="168" fontId="32" fillId="0" borderId="5" xfId="1" applyNumberFormat="1" applyFont="1" applyBorder="1"/>
    <xf numFmtId="168" fontId="32" fillId="0" borderId="6" xfId="1" applyNumberFormat="1" applyFont="1" applyBorder="1"/>
    <xf numFmtId="168" fontId="52" fillId="0" borderId="8" xfId="2" applyNumberFormat="1" applyFont="1" applyFill="1" applyBorder="1" applyAlignment="1">
      <alignment horizontal="right" wrapText="1"/>
    </xf>
    <xf numFmtId="0" fontId="32" fillId="0" borderId="3" xfId="0" applyFont="1" applyFill="1" applyBorder="1" applyAlignment="1">
      <alignment horizontal="center"/>
    </xf>
    <xf numFmtId="0" fontId="24" fillId="0" borderId="13" xfId="0" applyFont="1" applyBorder="1" applyAlignment="1">
      <alignment vertical="center"/>
    </xf>
    <xf numFmtId="0" fontId="24" fillId="2" borderId="15" xfId="0" applyFont="1" applyFill="1" applyBorder="1" applyAlignment="1">
      <alignment vertical="center"/>
    </xf>
    <xf numFmtId="0" fontId="24" fillId="0" borderId="16" xfId="0" applyFont="1" applyBorder="1" applyAlignment="1">
      <alignment vertical="center" wrapText="1"/>
    </xf>
    <xf numFmtId="0" fontId="24" fillId="2" borderId="13" xfId="0" applyFont="1" applyFill="1" applyBorder="1" applyAlignment="1">
      <alignment vertical="center"/>
    </xf>
    <xf numFmtId="164" fontId="51" fillId="0" borderId="0" xfId="1" applyNumberFormat="1" applyFont="1"/>
    <xf numFmtId="165" fontId="32" fillId="0" borderId="29" xfId="1" applyNumberFormat="1" applyFont="1" applyFill="1" applyBorder="1"/>
    <xf numFmtId="0" fontId="32" fillId="0" borderId="1" xfId="0" applyFont="1" applyBorder="1"/>
    <xf numFmtId="165" fontId="32" fillId="0" borderId="2" xfId="2" applyNumberFormat="1" applyFont="1" applyBorder="1"/>
    <xf numFmtId="165" fontId="32" fillId="0" borderId="3" xfId="0" applyNumberFormat="1" applyFont="1" applyBorder="1"/>
    <xf numFmtId="168" fontId="24" fillId="0" borderId="0" xfId="0" applyNumberFormat="1" applyFont="1" applyFill="1" applyBorder="1"/>
    <xf numFmtId="0" fontId="24" fillId="0" borderId="0" xfId="0" applyFont="1" applyBorder="1" applyAlignment="1">
      <alignment horizontal="left" vertical="top" wrapText="1"/>
    </xf>
    <xf numFmtId="0" fontId="0" fillId="0" borderId="0" xfId="0" applyAlignment="1">
      <alignment wrapText="1"/>
    </xf>
    <xf numFmtId="0" fontId="14" fillId="0" borderId="0" xfId="0" applyFont="1" applyBorder="1" applyAlignment="1">
      <alignment horizontal="left" wrapText="1"/>
    </xf>
    <xf numFmtId="0" fontId="24" fillId="0" borderId="24" xfId="0" applyFont="1" applyBorder="1" applyAlignment="1">
      <alignment horizontal="center" wrapText="1"/>
    </xf>
    <xf numFmtId="0" fontId="24" fillId="0" borderId="23" xfId="0" applyFont="1" applyBorder="1" applyAlignment="1">
      <alignment horizontal="center" wrapText="1"/>
    </xf>
    <xf numFmtId="0" fontId="51" fillId="0" borderId="23" xfId="0" applyFont="1" applyBorder="1" applyAlignment="1">
      <alignment horizontal="center" wrapText="1"/>
    </xf>
    <xf numFmtId="3" fontId="32" fillId="0" borderId="37" xfId="1" applyNumberFormat="1" applyFont="1" applyFill="1" applyBorder="1"/>
    <xf numFmtId="0" fontId="32" fillId="0" borderId="12" xfId="0" applyFont="1" applyFill="1" applyBorder="1"/>
    <xf numFmtId="165" fontId="32" fillId="0" borderId="29" xfId="2" applyNumberFormat="1" applyFont="1" applyFill="1" applyBorder="1"/>
    <xf numFmtId="0" fontId="24" fillId="2" borderId="12" xfId="0" applyFont="1" applyFill="1" applyBorder="1"/>
    <xf numFmtId="3" fontId="24" fillId="2" borderId="29" xfId="1" applyNumberFormat="1" applyFont="1" applyFill="1" applyBorder="1"/>
    <xf numFmtId="164" fontId="24" fillId="2" borderId="29" xfId="1" applyNumberFormat="1" applyFont="1" applyFill="1" applyBorder="1"/>
    <xf numFmtId="165" fontId="24" fillId="2" borderId="29" xfId="2" applyNumberFormat="1" applyFont="1" applyFill="1" applyBorder="1"/>
    <xf numFmtId="165" fontId="24" fillId="2" borderId="37" xfId="2" applyNumberFormat="1" applyFont="1" applyFill="1" applyBorder="1"/>
    <xf numFmtId="3" fontId="32" fillId="2" borderId="2" xfId="1" applyNumberFormat="1" applyFont="1" applyFill="1" applyBorder="1"/>
    <xf numFmtId="164" fontId="32" fillId="2" borderId="44" xfId="1" applyNumberFormat="1" applyFont="1" applyFill="1" applyBorder="1"/>
    <xf numFmtId="3" fontId="32" fillId="2" borderId="37" xfId="1" applyNumberFormat="1" applyFont="1" applyFill="1" applyBorder="1"/>
    <xf numFmtId="165" fontId="32" fillId="0" borderId="40" xfId="1" applyNumberFormat="1" applyFont="1" applyBorder="1"/>
    <xf numFmtId="3" fontId="24" fillId="4" borderId="12" xfId="1" applyNumberFormat="1" applyFont="1" applyFill="1" applyBorder="1"/>
    <xf numFmtId="3" fontId="24" fillId="4" borderId="29" xfId="1" applyNumberFormat="1" applyFont="1" applyFill="1" applyBorder="1"/>
    <xf numFmtId="165" fontId="24" fillId="4" borderId="29" xfId="1" applyNumberFormat="1" applyFont="1" applyFill="1" applyBorder="1"/>
    <xf numFmtId="165" fontId="24" fillId="4" borderId="3" xfId="1" applyNumberFormat="1" applyFont="1" applyFill="1" applyBorder="1"/>
    <xf numFmtId="0" fontId="24" fillId="0" borderId="24" xfId="0" applyFont="1" applyFill="1" applyBorder="1" applyAlignment="1">
      <alignment horizontal="center" wrapText="1"/>
    </xf>
    <xf numFmtId="0" fontId="24" fillId="0" borderId="23" xfId="0" applyFont="1" applyFill="1" applyBorder="1" applyAlignment="1">
      <alignment horizontal="center" wrapText="1"/>
    </xf>
    <xf numFmtId="0" fontId="24" fillId="0" borderId="10" xfId="0" applyFont="1" applyFill="1" applyBorder="1" applyAlignment="1">
      <alignment horizontal="center" wrapText="1"/>
    </xf>
    <xf numFmtId="0" fontId="24" fillId="0" borderId="11" xfId="0" applyFont="1" applyFill="1" applyBorder="1" applyAlignment="1">
      <alignment horizontal="center" wrapText="1"/>
    </xf>
    <xf numFmtId="164" fontId="32" fillId="0" borderId="12" xfId="1" applyNumberFormat="1" applyFont="1" applyBorder="1" applyAlignment="1">
      <alignment horizontal="center" wrapText="1"/>
    </xf>
    <xf numFmtId="0" fontId="32" fillId="0" borderId="12" xfId="0" applyFont="1" applyBorder="1" applyAlignment="1">
      <alignment horizontal="center" wrapText="1"/>
    </xf>
    <xf numFmtId="0" fontId="33" fillId="0" borderId="13" xfId="0" applyFont="1" applyBorder="1" applyAlignment="1">
      <alignment horizontal="center" wrapText="1"/>
    </xf>
    <xf numFmtId="164" fontId="24" fillId="0" borderId="3" xfId="1" applyNumberFormat="1" applyFont="1" applyBorder="1" applyAlignment="1">
      <alignment horizontal="center" wrapText="1"/>
    </xf>
    <xf numFmtId="0" fontId="35" fillId="0" borderId="23" xfId="1" applyNumberFormat="1" applyFont="1" applyFill="1" applyBorder="1" applyAlignment="1">
      <alignment horizontal="center"/>
    </xf>
    <xf numFmtId="0" fontId="35" fillId="0" borderId="23" xfId="0" applyNumberFormat="1" applyFont="1" applyFill="1" applyBorder="1" applyAlignment="1">
      <alignment horizontal="center"/>
    </xf>
    <xf numFmtId="10" fontId="35" fillId="0" borderId="22" xfId="3" applyNumberFormat="1" applyFont="1" applyFill="1" applyBorder="1" applyAlignment="1">
      <alignment horizontal="center"/>
    </xf>
    <xf numFmtId="0" fontId="35" fillId="0" borderId="23" xfId="1" applyNumberFormat="1" applyFont="1" applyFill="1" applyBorder="1" applyAlignment="1">
      <alignment horizontal="center" wrapText="1"/>
    </xf>
    <xf numFmtId="0" fontId="15" fillId="5" borderId="7" xfId="17" applyFont="1" applyFill="1" applyBorder="1" applyAlignment="1">
      <alignment horizontal="center"/>
    </xf>
    <xf numFmtId="0" fontId="15" fillId="5" borderId="0" xfId="17" applyFont="1" applyFill="1" applyBorder="1" applyAlignment="1">
      <alignment horizontal="center"/>
    </xf>
    <xf numFmtId="0" fontId="15" fillId="5" borderId="8" xfId="17" applyFont="1" applyFill="1" applyBorder="1" applyAlignment="1">
      <alignment horizontal="center"/>
    </xf>
    <xf numFmtId="0" fontId="15" fillId="3" borderId="4" xfId="17" applyFont="1" applyFill="1" applyBorder="1" applyAlignment="1">
      <alignment horizontal="center"/>
    </xf>
    <xf numFmtId="0" fontId="15" fillId="3" borderId="5" xfId="17" applyFont="1" applyFill="1" applyBorder="1" applyAlignment="1">
      <alignment horizontal="center"/>
    </xf>
    <xf numFmtId="0" fontId="15" fillId="3" borderId="6" xfId="17" applyFont="1" applyFill="1" applyBorder="1" applyAlignment="1">
      <alignment horizontal="center"/>
    </xf>
    <xf numFmtId="0" fontId="15" fillId="3" borderId="7" xfId="17" applyFont="1" applyFill="1" applyBorder="1" applyAlignment="1">
      <alignment horizontal="center"/>
    </xf>
    <xf numFmtId="0" fontId="15" fillId="3" borderId="0" xfId="17" applyFont="1" applyFill="1" applyBorder="1" applyAlignment="1">
      <alignment horizontal="center"/>
    </xf>
    <xf numFmtId="0" fontId="15" fillId="3" borderId="8" xfId="17" applyFont="1" applyFill="1" applyBorder="1" applyAlignment="1">
      <alignment horizontal="center"/>
    </xf>
    <xf numFmtId="0" fontId="44" fillId="5" borderId="7" xfId="17" applyFont="1" applyFill="1" applyBorder="1" applyAlignment="1">
      <alignment horizontal="center"/>
    </xf>
    <xf numFmtId="0" fontId="44" fillId="5" borderId="0" xfId="17" applyFont="1" applyFill="1" applyBorder="1" applyAlignment="1">
      <alignment horizontal="center"/>
    </xf>
    <xf numFmtId="0" fontId="44" fillId="5" borderId="8" xfId="17" applyFont="1" applyFill="1" applyBorder="1" applyAlignment="1">
      <alignment horizontal="center"/>
    </xf>
    <xf numFmtId="170" fontId="17" fillId="5" borderId="7" xfId="17" applyNumberFormat="1" applyFont="1" applyFill="1" applyBorder="1" applyAlignment="1">
      <alignment horizontal="center"/>
    </xf>
    <xf numFmtId="170" fontId="17" fillId="5" borderId="0" xfId="17" applyNumberFormat="1" applyFont="1" applyFill="1" applyBorder="1" applyAlignment="1">
      <alignment horizontal="center"/>
    </xf>
    <xf numFmtId="170" fontId="17" fillId="5" borderId="8" xfId="17" applyNumberFormat="1" applyFont="1" applyFill="1" applyBorder="1" applyAlignment="1">
      <alignment horizontal="center"/>
    </xf>
    <xf numFmtId="0" fontId="19" fillId="3" borderId="7" xfId="17" applyFont="1" applyFill="1" applyBorder="1" applyAlignment="1">
      <alignment horizontal="center"/>
    </xf>
    <xf numFmtId="0" fontId="19" fillId="3" borderId="0" xfId="17" applyFont="1" applyFill="1" applyBorder="1" applyAlignment="1">
      <alignment horizontal="center"/>
    </xf>
    <xf numFmtId="0" fontId="19" fillId="3" borderId="8" xfId="17" applyFont="1" applyFill="1" applyBorder="1" applyAlignment="1">
      <alignment horizontal="center"/>
    </xf>
    <xf numFmtId="15" fontId="19" fillId="3" borderId="7" xfId="17" applyNumberFormat="1" applyFont="1" applyFill="1" applyBorder="1" applyAlignment="1">
      <alignment horizontal="center"/>
    </xf>
    <xf numFmtId="15" fontId="19" fillId="3" borderId="0" xfId="17" applyNumberFormat="1" applyFont="1" applyFill="1" applyBorder="1" applyAlignment="1">
      <alignment horizontal="center"/>
    </xf>
    <xf numFmtId="15" fontId="19" fillId="3" borderId="8" xfId="17" applyNumberFormat="1" applyFont="1" applyFill="1" applyBorder="1" applyAlignment="1">
      <alignment horizontal="center"/>
    </xf>
    <xf numFmtId="0" fontId="26" fillId="0" borderId="0" xfId="6" applyFont="1" applyAlignment="1">
      <alignment horizontal="center"/>
    </xf>
    <xf numFmtId="0" fontId="28" fillId="0" borderId="0" xfId="6" applyFont="1" applyAlignment="1">
      <alignment horizontal="center"/>
    </xf>
    <xf numFmtId="0" fontId="32" fillId="0" borderId="4"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4" fillId="0" borderId="0" xfId="0" applyFont="1" applyBorder="1" applyAlignment="1">
      <alignment horizontal="left" wrapText="1"/>
    </xf>
    <xf numFmtId="0" fontId="14" fillId="0" borderId="0" xfId="0" applyFont="1" applyAlignment="1"/>
    <xf numFmtId="0" fontId="32" fillId="0" borderId="13" xfId="0" applyFont="1" applyFill="1" applyBorder="1" applyAlignment="1">
      <alignment horizontal="center" vertical="center" wrapText="1"/>
    </xf>
    <xf numFmtId="0" fontId="32" fillId="0" borderId="15" xfId="0" applyFont="1" applyFill="1" applyBorder="1" applyAlignment="1">
      <alignment horizontal="center" vertical="center" wrapText="1"/>
    </xf>
    <xf numFmtId="0" fontId="32" fillId="0" borderId="16" xfId="0" applyFont="1" applyFill="1" applyBorder="1" applyAlignment="1">
      <alignment horizontal="center" vertical="center" wrapText="1"/>
    </xf>
    <xf numFmtId="0" fontId="32" fillId="0" borderId="1" xfId="0" applyFont="1" applyFill="1" applyBorder="1" applyAlignment="1">
      <alignment horizontal="center" wrapText="1"/>
    </xf>
    <xf numFmtId="0" fontId="32" fillId="0" borderId="2" xfId="0" applyFont="1" applyFill="1" applyBorder="1" applyAlignment="1">
      <alignment horizontal="center" wrapText="1"/>
    </xf>
    <xf numFmtId="0" fontId="32" fillId="0" borderId="3" xfId="0" applyFont="1" applyFill="1" applyBorder="1" applyAlignment="1">
      <alignment horizontal="center" wrapText="1"/>
    </xf>
    <xf numFmtId="0" fontId="14" fillId="0" borderId="0" xfId="0" applyFont="1" applyAlignment="1">
      <alignment horizontal="left" vertical="top" wrapText="1"/>
    </xf>
    <xf numFmtId="0" fontId="25" fillId="0" borderId="0" xfId="0" applyFont="1" applyAlignment="1">
      <alignment horizontal="left" wrapText="1"/>
    </xf>
    <xf numFmtId="0" fontId="26" fillId="0" borderId="0" xfId="0" applyFont="1" applyAlignment="1">
      <alignment horizontal="left" wrapText="1"/>
    </xf>
    <xf numFmtId="0" fontId="32" fillId="0" borderId="1" xfId="0" applyFont="1" applyFill="1" applyBorder="1" applyAlignment="1">
      <alignment horizontal="center"/>
    </xf>
    <xf numFmtId="0" fontId="32" fillId="0" borderId="2" xfId="0" applyFont="1" applyFill="1" applyBorder="1" applyAlignment="1">
      <alignment horizontal="center"/>
    </xf>
    <xf numFmtId="0" fontId="32" fillId="0" borderId="3" xfId="0" applyFont="1" applyFill="1" applyBorder="1" applyAlignment="1">
      <alignment horizontal="center"/>
    </xf>
    <xf numFmtId="0" fontId="24" fillId="0" borderId="0" xfId="0" applyFont="1" applyAlignment="1">
      <alignment horizontal="left" wrapText="1"/>
    </xf>
    <xf numFmtId="0" fontId="14" fillId="0" borderId="0" xfId="0" applyFont="1" applyAlignment="1">
      <alignment horizontal="left" wrapText="1"/>
    </xf>
    <xf numFmtId="0" fontId="39" fillId="0" borderId="17" xfId="5" applyFont="1" applyFill="1" applyBorder="1" applyAlignment="1">
      <alignment horizontal="center" wrapText="1"/>
    </xf>
    <xf numFmtId="0" fontId="39" fillId="0" borderId="18" xfId="5" applyFont="1" applyFill="1" applyBorder="1" applyAlignment="1">
      <alignment horizontal="center" wrapText="1"/>
    </xf>
    <xf numFmtId="0" fontId="39" fillId="0" borderId="19" xfId="5" applyFont="1" applyFill="1" applyBorder="1" applyAlignment="1">
      <alignment horizontal="center" wrapText="1"/>
    </xf>
    <xf numFmtId="0" fontId="7" fillId="0" borderId="0" xfId="0" applyFont="1" applyBorder="1" applyAlignment="1">
      <alignment horizontal="center"/>
    </xf>
    <xf numFmtId="0" fontId="25" fillId="0" borderId="0" xfId="0" applyFont="1" applyBorder="1" applyAlignment="1">
      <alignment horizontal="left" wrapText="1"/>
    </xf>
    <xf numFmtId="0" fontId="24" fillId="0" borderId="0" xfId="0" applyFont="1" applyBorder="1" applyAlignment="1">
      <alignment horizontal="left" wrapText="1"/>
    </xf>
    <xf numFmtId="0" fontId="24" fillId="0" borderId="0" xfId="0" applyFont="1" applyBorder="1" applyAlignment="1">
      <alignment horizontal="left" vertical="top" wrapText="1"/>
    </xf>
    <xf numFmtId="164" fontId="32" fillId="0" borderId="8" xfId="1" applyNumberFormat="1" applyFont="1" applyBorder="1" applyAlignment="1">
      <alignment horizontal="center" vertical="center"/>
    </xf>
    <xf numFmtId="164" fontId="32" fillId="0" borderId="11" xfId="1" applyNumberFormat="1" applyFont="1" applyBorder="1" applyAlignment="1">
      <alignment horizontal="center" vertical="center"/>
    </xf>
    <xf numFmtId="164" fontId="32" fillId="0" borderId="0" xfId="1" applyNumberFormat="1" applyFont="1" applyBorder="1" applyAlignment="1">
      <alignment horizontal="center" vertical="center" wrapText="1"/>
    </xf>
    <xf numFmtId="164" fontId="32" fillId="0" borderId="10" xfId="1" applyNumberFormat="1" applyFont="1" applyBorder="1" applyAlignment="1">
      <alignment horizontal="center" vertical="center" wrapText="1"/>
    </xf>
    <xf numFmtId="0" fontId="24" fillId="0" borderId="0" xfId="0" applyFont="1" applyFill="1" applyBorder="1" applyAlignment="1">
      <alignment horizontal="left"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24" fillId="0" borderId="0" xfId="0" applyFont="1" applyFill="1" applyBorder="1" applyAlignment="1">
      <alignment horizontal="left" vertical="top" wrapText="1"/>
    </xf>
    <xf numFmtId="0" fontId="32" fillId="0" borderId="13"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1" xfId="0" applyFont="1" applyBorder="1" applyAlignment="1">
      <alignment horizontal="center" vertical="center" wrapText="1"/>
    </xf>
    <xf numFmtId="164" fontId="32" fillId="0" borderId="20" xfId="1" applyNumberFormat="1" applyFont="1" applyFill="1" applyBorder="1" applyAlignment="1">
      <alignment horizontal="center" wrapText="1"/>
    </xf>
    <xf numFmtId="164" fontId="32" fillId="0" borderId="21" xfId="1" applyNumberFormat="1" applyFont="1" applyFill="1" applyBorder="1" applyAlignment="1">
      <alignment horizontal="center" wrapText="1"/>
    </xf>
    <xf numFmtId="164" fontId="32" fillId="0" borderId="22" xfId="1" applyNumberFormat="1" applyFont="1" applyFill="1" applyBorder="1" applyAlignment="1">
      <alignment horizontal="center" wrapText="1"/>
    </xf>
    <xf numFmtId="0" fontId="3" fillId="0" borderId="0" xfId="0" applyFont="1" applyBorder="1" applyAlignment="1">
      <alignment horizontal="left" wrapText="1"/>
    </xf>
    <xf numFmtId="0" fontId="32" fillId="0" borderId="5" xfId="0" applyFont="1" applyFill="1" applyBorder="1" applyAlignment="1">
      <alignment horizontal="center" vertical="center" wrapText="1"/>
    </xf>
    <xf numFmtId="0" fontId="32" fillId="0" borderId="6" xfId="0" applyFont="1" applyFill="1" applyBorder="1" applyAlignment="1">
      <alignment horizontal="center" vertical="center" wrapText="1"/>
    </xf>
    <xf numFmtId="166" fontId="6" fillId="0" borderId="1" xfId="1" applyNumberFormat="1" applyFont="1" applyBorder="1" applyAlignment="1">
      <alignment horizontal="center"/>
    </xf>
    <xf numFmtId="166" fontId="6" fillId="0" borderId="2" xfId="1" applyNumberFormat="1" applyFont="1" applyBorder="1" applyAlignment="1">
      <alignment horizontal="center"/>
    </xf>
    <xf numFmtId="166" fontId="6" fillId="0" borderId="3" xfId="1" applyNumberFormat="1" applyFont="1" applyBorder="1" applyAlignment="1">
      <alignment horizont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2" fillId="0" borderId="1" xfId="0" applyFont="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xf numFmtId="0" fontId="25" fillId="0" borderId="0" xfId="0" applyFont="1" applyAlignment="1">
      <alignment horizontal="center" wrapText="1"/>
    </xf>
    <xf numFmtId="0" fontId="51" fillId="0" borderId="15" xfId="0" applyFont="1" applyBorder="1" applyAlignment="1">
      <alignment horizontal="left"/>
    </xf>
    <xf numFmtId="5" fontId="51" fillId="0" borderId="0" xfId="1" applyNumberFormat="1" applyFont="1"/>
    <xf numFmtId="7" fontId="51" fillId="0" borderId="8" xfId="0" applyNumberFormat="1" applyFont="1" applyBorder="1"/>
    <xf numFmtId="5" fontId="51" fillId="0" borderId="0" xfId="0" applyNumberFormat="1" applyFont="1"/>
    <xf numFmtId="165" fontId="51" fillId="0" borderId="0" xfId="1" applyNumberFormat="1" applyFont="1"/>
    <xf numFmtId="168" fontId="51" fillId="0" borderId="0" xfId="1" applyNumberFormat="1" applyFont="1"/>
  </cellXfs>
  <cellStyles count="19">
    <cellStyle name="Comma" xfId="1" builtinId="3"/>
    <cellStyle name="Currency" xfId="2" builtinId="4"/>
    <cellStyle name="Currency 2" xfId="7"/>
    <cellStyle name="Currency 3" xfId="8"/>
    <cellStyle name="Currency 3 2" xfId="9"/>
    <cellStyle name="Currency 4" xfId="10"/>
    <cellStyle name="Hyperlink" xfId="18" builtinId="8"/>
    <cellStyle name="Normal" xfId="0" builtinId="0"/>
    <cellStyle name="Normal 2" xfId="5"/>
    <cellStyle name="Normal 2 2" xfId="6"/>
    <cellStyle name="Normal 3" xfId="4"/>
    <cellStyle name="Normal 3 2" xfId="17"/>
    <cellStyle name="Normal 4" xfId="11"/>
    <cellStyle name="Normal 4 2" xfId="12"/>
    <cellStyle name="Normal 5" xfId="13"/>
    <cellStyle name="Percent" xfId="3" builtinId="5"/>
    <cellStyle name="Percent 2" xfId="14"/>
    <cellStyle name="Percent 3" xfId="15"/>
    <cellStyle name="Percent 4" xfId="16"/>
  </cellStyles>
  <dxfs count="223">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1" formatCode="&quot;$&quot;#,##0.00_);\(&quot;$&quot;#,##0.00\)"/>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1" formatCode="&quot;$&quot;#,##0.00_);\(&quot;$&quot;#,##0.0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bottom style="medium">
          <color rgb="FF000000"/>
        </bottom>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rgb="FF000000"/>
        <name val="Calibri"/>
        <scheme val="none"/>
      </font>
    </dxf>
    <dxf>
      <font>
        <strike val="0"/>
        <outline val="0"/>
        <shadow val="0"/>
        <u val="none"/>
        <vertAlign val="baseline"/>
        <sz val="1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numFmt numFmtId="168" formatCode="&quot;$&quot;#,##0.00"/>
      <fill>
        <patternFill patternType="none">
          <fgColor indexed="64"/>
          <bgColor indexed="65"/>
        </patternFill>
      </fill>
      <alignment horizontal="right" vertical="bottom" textRotation="0" wrapText="1" indent="0" justifyLastLine="0" shrinkToFit="0" readingOrder="0"/>
    </dxf>
    <dxf>
      <font>
        <strike val="0"/>
        <outline val="0"/>
        <shadow val="0"/>
        <u val="none"/>
        <vertAlign val="baseline"/>
        <sz val="11"/>
        <color auto="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auto="1"/>
        <name val="Calibri"/>
        <scheme val="minor"/>
      </font>
      <numFmt numFmtId="167" formatCode="\$#,##0_);\(\$#,##0\)"/>
      <fill>
        <patternFill patternType="none">
          <fgColor indexed="64"/>
          <bgColor indexed="65"/>
        </patternFill>
      </fill>
    </dxf>
    <dxf>
      <font>
        <b val="0"/>
        <i val="0"/>
        <strike val="0"/>
        <condense val="0"/>
        <extend val="0"/>
        <outline val="0"/>
        <shadow val="0"/>
        <u val="none"/>
        <vertAlign val="baseline"/>
        <sz val="10"/>
        <color auto="1"/>
        <name val="Arial"/>
        <scheme val="none"/>
      </font>
      <numFmt numFmtId="168" formatCode="&quot;$&quot;#,##0.00"/>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168" formatCode="&quot;$&quot;#,##0.00"/>
      <fill>
        <patternFill patternType="none">
          <fgColor indexed="64"/>
          <bgColor indexed="65"/>
        </patternFill>
      </fill>
      <alignment horizontal="right" vertical="bottom"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7" formatCode="\$#,##0_);\(\$#,##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numFmt numFmtId="167"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5" formatCode="&quot;$&quot;#,##0"/>
      <alignment horizontal="right" vertical="bottom" textRotation="0" wrapText="1" indent="0" justifyLastLine="0" shrinkToFit="0" readingOrder="0"/>
      <border diagonalUp="0" diagonalDown="0" outline="0">
        <left/>
        <right/>
        <top/>
        <bottom/>
      </border>
    </dxf>
    <dxf>
      <font>
        <strike val="0"/>
        <outline val="0"/>
        <shadow val="0"/>
        <u val="none"/>
        <vertAlign val="baseline"/>
        <sz val="11"/>
        <color auto="1"/>
        <name val="Calibri"/>
        <scheme val="minor"/>
      </font>
      <numFmt numFmtId="165" formatCode="&quot;$&quot;#,##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bottom/>
        <vertical/>
        <horizontal/>
      </border>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name val="Calibri"/>
        <scheme val="none"/>
      </font>
      <numFmt numFmtId="30" formatCode="@"/>
    </dxf>
    <dxf>
      <border>
        <bottom style="medium">
          <color rgb="FF000000"/>
        </bottom>
      </border>
    </dxf>
    <dxf>
      <font>
        <b/>
        <i val="0"/>
        <strike val="0"/>
        <condense val="0"/>
        <extend val="0"/>
        <outline val="0"/>
        <shadow val="0"/>
        <u val="none"/>
        <vertAlign val="baseline"/>
        <sz val="11"/>
        <color rgb="FFC00000"/>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scheme val="minor"/>
      </font>
      <border diagonalUp="0" diagonalDown="0">
        <left/>
        <right style="medium">
          <color indexed="64"/>
        </right>
        <top/>
        <bottom/>
        <vertical/>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b val="0"/>
        <strike val="0"/>
        <outline val="0"/>
        <shadow val="0"/>
        <u val="none"/>
        <vertAlign val="baseline"/>
        <sz val="11"/>
        <color auto="1"/>
        <name val="Calibri"/>
        <scheme val="minor"/>
      </font>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scheme val="minor"/>
      </font>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1" indent="0" justifyLastLine="0" shrinkToFit="0" readingOrder="0"/>
    </dxf>
    <dxf>
      <font>
        <b/>
        <strike val="0"/>
        <outline val="0"/>
        <shadow val="0"/>
        <u val="none"/>
        <vertAlign val="baseline"/>
        <sz val="11"/>
        <color theme="1"/>
        <name val="Calibri"/>
        <scheme val="minor"/>
      </font>
      <numFmt numFmtId="0" formatCode="General"/>
    </dxf>
    <dxf>
      <font>
        <strike val="0"/>
        <outline val="0"/>
        <shadow val="0"/>
        <u val="none"/>
        <vertAlign val="baseline"/>
        <sz val="11"/>
        <color theme="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dxf>
    <dxf>
      <font>
        <strike val="0"/>
        <outline val="0"/>
        <shadow val="0"/>
        <u val="none"/>
        <vertAlign val="baseline"/>
        <sz val="11"/>
        <color theme="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font>
        <strike val="0"/>
        <outline val="0"/>
        <shadow val="0"/>
        <u val="none"/>
        <vertAlign val="baseline"/>
        <sz val="11"/>
        <color theme="1"/>
        <name val="Calibri"/>
        <scheme val="minor"/>
      </font>
    </dxf>
    <dxf>
      <border>
        <bottom style="medium">
          <color indexed="64"/>
        </bottom>
      </border>
    </dxf>
    <dxf>
      <font>
        <strike val="0"/>
        <outline val="0"/>
        <shadow val="0"/>
        <u val="none"/>
        <vertAlign val="baseline"/>
        <sz val="11"/>
        <color theme="1"/>
        <name val="Calibri"/>
        <scheme val="minor"/>
      </font>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border diagonalUp="0" diagonalDown="0">
        <left/>
        <right style="medium">
          <color indexed="64"/>
        </right>
        <top/>
        <bottom/>
        <vertical/>
        <horizontal/>
      </border>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right" vertical="top" textRotation="0" wrapText="1"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left style="medium">
          <color indexed="64"/>
        </left>
        <right style="medium">
          <color indexed="64"/>
        </right>
        <top style="thin">
          <color auto="1"/>
        </top>
        <bottom style="thin">
          <color auto="1"/>
        </bottom>
        <vertical/>
        <horizontal style="thin">
          <color auto="1"/>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auto="1"/>
        <name val="Calibri"/>
        <scheme val="minor"/>
      </font>
      <numFmt numFmtId="164" formatCode="_(* #,##0_);_(* \(#,##0\);_(* &quot;-&quot;??_);_(@_)"/>
      <fill>
        <patternFill patternType="none">
          <fgColor indexed="64"/>
          <bgColor auto="1"/>
        </patternFill>
      </fill>
      <alignment horizontal="center" vertical="bottom"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color theme="1"/>
        <name val="Calibri"/>
        <scheme val="minor"/>
      </font>
      <border diagonalUp="0" diagonalDown="0" outline="0">
        <left/>
        <right style="medium">
          <color indexed="64"/>
        </right>
        <top/>
        <bottom/>
      </border>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border diagonalUp="0" diagonalDown="0" outline="0">
        <left style="medium">
          <color indexed="64"/>
        </left>
        <right/>
        <top/>
        <bottom/>
      </border>
    </dxf>
    <dxf>
      <font>
        <strike val="0"/>
        <outline val="0"/>
        <shadow val="0"/>
        <u val="none"/>
        <vertAlign val="baseline"/>
        <sz val="11"/>
        <color theme="1"/>
        <name val="Calibri"/>
        <scheme val="minor"/>
      </font>
      <border diagonalUp="0" diagonalDown="0" outline="0">
        <left style="medium">
          <color indexed="64"/>
        </left>
        <right style="medium">
          <color indexed="64"/>
        </right>
        <top/>
        <bottom/>
      </border>
    </dxf>
    <dxf>
      <border outline="0">
        <top style="medium">
          <color indexed="64"/>
        </top>
        <bottom style="medium">
          <color indexed="64"/>
        </bottom>
      </border>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border diagonalUp="0" diagonalDown="0" outline="0">
        <left style="medium">
          <color auto="1"/>
        </left>
        <right style="medium">
          <color auto="1"/>
        </right>
        <top/>
        <bottom/>
      </border>
    </dxf>
    <dxf>
      <font>
        <strike val="0"/>
        <outline val="0"/>
        <shadow val="0"/>
        <u val="none"/>
        <vertAlign val="baseline"/>
        <sz val="11"/>
        <name val="Calibri"/>
        <scheme val="minor"/>
      </font>
    </dxf>
    <dxf>
      <font>
        <strike val="0"/>
        <outline val="0"/>
        <shadow val="0"/>
        <u val="none"/>
        <vertAlign val="baseline"/>
        <sz val="1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strike val="0"/>
        <outline val="0"/>
        <shadow val="0"/>
        <u val="none"/>
        <vertAlign val="baseline"/>
        <sz val="1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style="medium">
          <color indexed="64"/>
        </right>
        <top/>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color auto="1"/>
        <name val="Calibri"/>
        <scheme val="minor"/>
      </font>
      <numFmt numFmtId="165" formatCode="&quot;$&quot;#,##0"/>
      <border diagonalUp="0" diagonalDown="0">
        <left/>
        <right style="medium">
          <color indexed="64"/>
        </right>
        <top style="medium">
          <color auto="1"/>
        </top>
        <bottom style="medium">
          <color auto="1"/>
        </bottom>
        <vertical/>
        <horizontal style="medium">
          <color auto="1"/>
        </horizontal>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numFmt numFmtId="9" formatCode="&quot;$&quot;#,##0_);\(&quot;$&quot;#,##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bottom" textRotation="0" wrapText="0" indent="0" justifyLastLine="0" shrinkToFit="0" readingOrder="0"/>
      <border diagonalUp="0" diagonalDown="0">
        <left style="medium">
          <color indexed="64"/>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name val="Calibri"/>
        <scheme val="minor"/>
      </font>
      <fill>
        <patternFill patternType="none">
          <fgColor indexed="64"/>
          <bgColor auto="1"/>
        </patternFill>
      </fill>
      <border diagonalUp="0" diagonalDown="0">
        <left/>
        <right style="medium">
          <color indexed="64"/>
        </right>
        <top style="medium">
          <color auto="1"/>
        </top>
        <bottom style="medium">
          <color auto="1"/>
        </bottom>
        <vertical/>
        <horizontal style="medium">
          <color auto="1"/>
        </horizontal>
      </border>
    </dxf>
    <dxf>
      <font>
        <strike val="0"/>
        <outline val="0"/>
        <shadow val="0"/>
        <u val="none"/>
        <vertAlign val="baseline"/>
        <sz val="1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auto="1"/>
        </patternFill>
      </fill>
      <border diagonalUp="0" diagonalDown="0">
        <left style="thin">
          <color auto="1"/>
        </left>
        <right style="medium">
          <color indexed="64"/>
        </right>
        <top style="medium">
          <color auto="1"/>
        </top>
        <bottom style="medium">
          <color auto="1"/>
        </bottom>
        <vertical style="thin">
          <color auto="1"/>
        </vertical>
        <horizontal style="medium">
          <color auto="1"/>
        </horizontal>
      </border>
    </dxf>
    <dxf>
      <font>
        <b val="0"/>
        <i val="0"/>
        <strike val="0"/>
        <condense val="0"/>
        <extend val="0"/>
        <outline val="0"/>
        <shadow val="0"/>
        <u val="none"/>
        <vertAlign val="baseline"/>
        <sz val="11"/>
        <color auto="1"/>
        <name val="Calibri"/>
        <scheme val="minor"/>
      </font>
      <numFmt numFmtId="3" formatCode="#,##0"/>
      <fill>
        <patternFill patternType="none">
          <fgColor indexed="64"/>
          <bgColor auto="1"/>
        </patternFill>
      </fill>
      <alignment horizontal="general" vertical="bottom" textRotation="0" wrapText="0" indent="0" justifyLastLine="0" shrinkToFit="0" readingOrder="0"/>
      <border diagonalUp="0" diagonalDown="0">
        <left style="medium">
          <color indexed="64"/>
        </left>
        <right style="thin">
          <color auto="1"/>
        </right>
        <top style="medium">
          <color auto="1"/>
        </top>
        <bottom style="medium">
          <color auto="1"/>
        </bottom>
        <vertical style="thin">
          <color auto="1"/>
        </vertical>
        <horizontal style="medium">
          <color auto="1"/>
        </horizontal>
      </border>
      <protection locked="1" hidden="0"/>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auto="1"/>
        </patternFill>
      </fill>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auto="1"/>
        </patternFill>
      </fill>
    </dxf>
    <dxf>
      <font>
        <strike val="0"/>
        <outline val="0"/>
        <shadow val="0"/>
        <u val="none"/>
        <vertAlign val="baseline"/>
        <sz val="11"/>
        <name val="Calibri"/>
        <scheme val="minor"/>
      </font>
      <numFmt numFmtId="30" formatCode="@"/>
      <fill>
        <patternFill patternType="none">
          <fgColor indexed="64"/>
          <bgColor auto="1"/>
        </patternFill>
      </fill>
      <alignment horizontal="general" vertical="bottom" textRotation="0" wrapText="1" indent="0" justifyLastLine="0" shrinkToFit="0" readingOrder="0"/>
      <border diagonalUp="0" diagonalDown="0">
        <left style="medium">
          <color indexed="64"/>
        </left>
        <right/>
        <top/>
        <bottom/>
        <vertical/>
        <horizontal/>
      </border>
    </dxf>
    <dxf>
      <border outline="0">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right/>
        <top/>
        <bottom/>
      </border>
    </dxf>
    <dxf>
      <font>
        <strike val="0"/>
        <outline val="0"/>
        <shadow val="0"/>
        <u val="none"/>
        <vertAlign val="baseline"/>
        <sz val="11"/>
        <name val="Calibri"/>
        <scheme val="minor"/>
      </font>
      <fill>
        <patternFill patternType="none">
          <fgColor indexed="64"/>
          <bgColor auto="1"/>
        </patternFill>
      </fill>
    </dxf>
    <dxf>
      <font>
        <strike val="0"/>
        <outline val="0"/>
        <shadow val="0"/>
        <u val="none"/>
        <vertAlign val="baseline"/>
        <sz val="1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theme="3"/>
        <name val="Calibri"/>
        <scheme val="minor"/>
      </font>
      <numFmt numFmtId="9" formatCode="&quot;$&quot;#,##0_);\(&quot;$&quot;#,##0\)"/>
      <fill>
        <patternFill patternType="none">
          <fgColor indexed="64"/>
          <bgColor auto="1"/>
        </patternFill>
      </fill>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3"/>
        <name val="Calibri"/>
        <scheme val="minor"/>
      </font>
      <numFmt numFmtId="164" formatCode="_(* #,##0_);_(* \(#,##0\);_(* &quot;-&quot;??_);_(@_)"/>
      <fill>
        <patternFill patternType="none">
          <fgColor indexed="64"/>
          <bgColor auto="1"/>
        </patternFill>
      </fill>
    </dxf>
    <dxf>
      <font>
        <strike val="0"/>
        <outline val="0"/>
        <shadow val="0"/>
        <u val="none"/>
        <vertAlign val="baseline"/>
        <sz val="11"/>
        <name val="Calibri"/>
        <scheme val="minor"/>
      </font>
      <fill>
        <patternFill patternType="none">
          <fgColor indexed="64"/>
          <bgColor auto="1"/>
        </patternFill>
      </fill>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fill>
        <patternFill patternType="none">
          <fgColor indexed="64"/>
          <bgColor auto="1"/>
        </patternFill>
      </fill>
    </dxf>
    <dxf>
      <border>
        <bottom style="medium">
          <color indexed="64"/>
        </bottom>
      </border>
    </dxf>
    <dxf>
      <font>
        <strike val="0"/>
        <outline val="0"/>
        <shadow val="0"/>
        <u val="none"/>
        <vertAlign val="baseline"/>
        <sz val="11"/>
        <name val="Calibri"/>
        <scheme val="minor"/>
      </font>
      <fill>
        <patternFill patternType="none">
          <fgColor indexed="64"/>
          <bgColor auto="1"/>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64" formatCode="_(* #,##0_);_(* \(#,##0\);_(* &quot;-&quot;??_);_(@_)"/>
    </dxf>
    <dxf>
      <font>
        <b/>
        <i val="0"/>
        <strike val="0"/>
        <condense val="0"/>
        <extend val="0"/>
        <outline val="0"/>
        <shadow val="0"/>
        <u val="none"/>
        <vertAlign val="baseline"/>
        <sz val="11"/>
        <color theme="1"/>
        <name val="Calibri"/>
        <scheme val="minor"/>
      </font>
      <numFmt numFmtId="164" formatCode="_(* #,##0_);_(* \(#,##0\);_(* &quot;-&quot;??_);_(@_)"/>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border>
        <bottom style="medium">
          <color indexed="64"/>
        </bottom>
      </border>
    </dxf>
    <dxf>
      <font>
        <b val="0"/>
        <strike val="0"/>
        <outline val="0"/>
        <shadow val="0"/>
        <u val="none"/>
        <vertAlign val="baseline"/>
        <sz val="11"/>
        <color auto="1"/>
        <name val="Calibri"/>
        <scheme val="minor"/>
      </font>
      <border diagonalUp="0" diagonalDown="0" outline="0">
        <left/>
        <right/>
        <top/>
        <bottom/>
      </border>
    </dxf>
    <dxf>
      <font>
        <b val="0"/>
        <i val="0"/>
        <strike val="0"/>
        <condense val="0"/>
        <extend val="0"/>
        <outline val="0"/>
        <shadow val="0"/>
        <u val="none"/>
        <vertAlign val="baseline"/>
        <sz val="11"/>
        <color theme="3"/>
        <name val="Calibri"/>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3"/>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3"/>
        <name val="Calibri"/>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outline="0">
        <left/>
        <right/>
        <top/>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3"/>
        <name val="Calibri"/>
        <scheme val="minor"/>
      </font>
      <fill>
        <patternFill patternType="none">
          <fgColor indexed="64"/>
          <bgColor indexed="65"/>
        </patternFill>
      </fill>
      <alignment horizontal="general" vertical="bottom" textRotation="0" wrapText="0" indent="0" justifyLastLine="0" shrinkToFit="0" readingOrder="0"/>
      <protection locked="1" hidden="0"/>
    </dxf>
    <dxf>
      <border outline="0">
        <bottom style="medium">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strike val="0"/>
        <outline val="0"/>
        <shadow val="0"/>
        <u val="none"/>
        <vertAlign val="baseline"/>
        <sz val="11"/>
        <name val="Calibri"/>
        <scheme val="minor"/>
      </font>
      <numFmt numFmtId="168" formatCode="&quot;$&quot;#,##0.00"/>
    </dxf>
    <dxf>
      <font>
        <strike val="0"/>
        <outline val="0"/>
        <shadow val="0"/>
        <u val="none"/>
        <vertAlign val="baseline"/>
        <sz val="11"/>
        <name val="Calibri"/>
        <scheme val="minor"/>
      </font>
      <numFmt numFmtId="165" formatCode="&quot;$&quot;#,##0"/>
    </dxf>
    <dxf>
      <font>
        <strike val="0"/>
        <outline val="0"/>
        <shadow val="0"/>
        <u val="none"/>
        <vertAlign val="baseline"/>
        <sz val="11"/>
        <name val="Calibri"/>
        <scheme val="minor"/>
      </font>
      <numFmt numFmtId="164" formatCode="_(* #,##0_);_(* \(#,##0\);_(* &quot;-&quot;??_);_(@_)"/>
    </dxf>
    <dxf>
      <font>
        <strike val="0"/>
        <outline val="0"/>
        <shadow val="0"/>
        <u val="none"/>
        <vertAlign val="baseline"/>
        <sz val="11"/>
        <name val="Calibri"/>
        <scheme val="minor"/>
      </font>
      <numFmt numFmtId="164" formatCode="_(* #,##0_);_(* \(#,##0\);_(* &quot;-&quot;??_);_(@_)"/>
    </dxf>
    <dxf>
      <font>
        <b val="0"/>
        <i val="0"/>
        <strike val="0"/>
        <condense val="0"/>
        <extend val="0"/>
        <outline val="0"/>
        <shadow val="0"/>
        <u val="none"/>
        <vertAlign val="baseline"/>
        <sz val="11"/>
        <color auto="1"/>
        <name val="Calibri"/>
        <scheme val="minor"/>
      </font>
      <numFmt numFmtId="11" formatCode="&quot;$&quot;#,##0.00_);\(&quot;$&quot;#,##0.00\)"/>
      <fill>
        <patternFill patternType="none">
          <fgColor indexed="64"/>
          <bgColor indexed="65"/>
        </patternFill>
      </fill>
      <alignment horizontal="righ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auto="1"/>
        <name val="Calibri"/>
        <scheme val="minor"/>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outline="0">
        <left/>
        <right style="medium">
          <color indexed="64"/>
        </right>
        <top/>
        <bottom/>
      </border>
    </dxf>
    <dxf>
      <font>
        <b val="0"/>
        <i val="0"/>
        <strike val="0"/>
        <condense val="0"/>
        <extend val="0"/>
        <outline val="0"/>
        <shadow val="0"/>
        <u val="none"/>
        <vertAlign val="baseline"/>
        <sz val="11"/>
        <color theme="1"/>
        <name val="Calibri"/>
        <scheme val="minor"/>
      </font>
      <numFmt numFmtId="11" formatCode="&quot;$&quot;#,##0.00_);\(&quot;$&quot;#,##0.00\)"/>
      <fill>
        <patternFill patternType="none">
          <fgColor indexed="64"/>
          <bgColor indexed="65"/>
        </patternFill>
      </fill>
      <alignment horizontal="righ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numFmt numFmtId="9" formatCode="&quot;$&quot;#,##0_);\(&quot;$&quot;#,##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left" vertical="bottom"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dxf>
    <dxf>
      <border>
        <bottom style="medium">
          <color indexed="64"/>
        </bottom>
      </border>
    </dxf>
    <dxf>
      <font>
        <strike val="0"/>
        <outline val="0"/>
        <shadow val="0"/>
        <u val="none"/>
        <vertAlign val="baseline"/>
        <sz val="11"/>
        <name val="Calibri"/>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border diagonalUp="0" diagonalDown="0" outline="0">
        <left/>
        <right/>
        <top/>
        <bottom style="medium">
          <color indexed="64"/>
        </bottom>
      </border>
    </dxf>
    <dxf>
      <font>
        <strike val="0"/>
        <outline val="0"/>
        <shadow val="0"/>
        <u val="none"/>
        <vertAlign val="baseline"/>
        <sz val="11"/>
        <name val="Calibri"/>
        <scheme val="minor"/>
      </font>
    </dxf>
    <dxf>
      <font>
        <strike val="0"/>
        <outline val="0"/>
        <shadow val="0"/>
        <u val="none"/>
        <vertAlign val="baseline"/>
        <sz val="11"/>
        <name val="Calibri"/>
        <scheme val="minor"/>
      </font>
      <numFmt numFmtId="164" formatCode="_(* #,##0_);_(* \(#,##0\);_(* &quot;-&quot;??_);_(@_)"/>
    </dxf>
    <dxf>
      <font>
        <strike val="0"/>
        <outline val="0"/>
        <shadow val="0"/>
        <u val="none"/>
        <vertAlign val="baseline"/>
        <sz val="1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indexed="64"/>
        </right>
        <top style="medium">
          <color auto="1"/>
        </top>
        <bottom style="medium">
          <color auto="1"/>
        </bottom>
        <vertical/>
        <horizontal style="medium">
          <color auto="1"/>
        </horizontal>
      </border>
    </dxf>
    <dxf>
      <border outline="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numFmt numFmtId="0" formatCode="General"/>
    </dxf>
    <dxf>
      <border>
        <bottom style="medium">
          <color indexed="64"/>
        </bottom>
      </border>
    </dxf>
    <dxf>
      <font>
        <b/>
        <i val="0"/>
        <strike val="0"/>
        <condense val="0"/>
        <extend val="0"/>
        <outline val="0"/>
        <shadow val="0"/>
        <u val="none"/>
        <vertAlign val="baseline"/>
        <sz val="11"/>
        <color rgb="FF000000"/>
        <name val="Calibri"/>
        <scheme val="minor"/>
      </font>
      <numFmt numFmtId="0" formatCode="General"/>
      <fill>
        <patternFill patternType="none">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14" formatCode="0.00%"/>
      <fill>
        <patternFill patternType="none">
          <fgColor indexed="64"/>
          <bgColor indexed="65"/>
        </patternFill>
      </fill>
      <alignment horizontal="general" vertical="bottom" textRotation="0" wrapText="0" indent="0" justifyLastLine="0" shrinkToFit="0" readingOrder="0"/>
      <border diagonalUp="0" diagonalDown="0">
        <left style="medium">
          <color auto="1"/>
        </left>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left style="medium">
          <color auto="1"/>
        </left>
        <right style="medium">
          <color auto="1"/>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medium">
          <color auto="1"/>
        </left>
        <right style="medium">
          <color auto="1"/>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numFmt numFmtId="5" formatCode="#,##0_);\(#,##0\)"/>
      <fill>
        <patternFill patternType="none">
          <fgColor indexed="64"/>
          <bgColor indexed="65"/>
        </patternFill>
      </fill>
      <alignment horizontal="general" vertical="bottom" textRotation="0" wrapText="0" indent="0" justifyLastLine="0" shrinkToFit="0" readingOrder="0"/>
      <border diagonalUp="0" diagonalDown="0">
        <left style="medium">
          <color auto="1"/>
        </left>
        <right style="medium">
          <color auto="1"/>
        </right>
        <top style="thin">
          <color auto="1"/>
        </top>
        <bottom style="thin">
          <color auto="1"/>
        </bottom>
        <vertical style="medium">
          <color auto="1"/>
        </vertical>
        <horizontal style="thin">
          <color auto="1"/>
        </horizontal>
      </border>
      <protection locked="1" hidden="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bottom" textRotation="0" wrapText="0" indent="0" justifyLastLine="0" shrinkToFit="0" readingOrder="0"/>
      <border diagonalUp="0" diagonalDown="0">
        <left/>
        <right style="medium">
          <color auto="1"/>
        </right>
        <top style="thin">
          <color auto="1"/>
        </top>
        <bottom style="thin">
          <color auto="1"/>
        </bottom>
        <vertical style="medium">
          <color auto="1"/>
        </vertical>
        <horizontal style="thin">
          <color auto="1"/>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border>
        <bottom style="medium">
          <color indexed="64"/>
        </bottom>
      </border>
    </dxf>
    <dxf>
      <font>
        <b/>
        <i val="0"/>
        <strike val="0"/>
        <condense val="0"/>
        <extend val="0"/>
        <outline val="0"/>
        <shadow val="0"/>
        <u val="none"/>
        <vertAlign val="baseline"/>
        <sz val="11"/>
        <color rgb="FF000000"/>
        <name val="Calibri"/>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left style="medium">
          <color auto="1"/>
        </left>
        <right style="medium">
          <color auto="1"/>
        </right>
        <top/>
        <bottom/>
        <vertical style="medium">
          <color auto="1"/>
        </vertical>
        <horizontal style="thin">
          <color auto="1"/>
        </horizontal>
      </border>
    </dxf>
    <dxf>
      <font>
        <b val="0"/>
        <i val="0"/>
        <strike val="0"/>
        <condense val="0"/>
        <extend val="0"/>
        <outline val="0"/>
        <shadow val="0"/>
        <u val="none"/>
        <vertAlign val="baseline"/>
        <sz val="11"/>
        <color auto="1"/>
        <name val="Calibri"/>
        <scheme val="minor"/>
      </font>
      <numFmt numFmtId="165" formatCode="&quot;$&quot;#,##0"/>
      <fill>
        <patternFill patternType="solid">
          <fgColor theme="4" tint="0.79998168889431442"/>
          <bgColor theme="4" tint="0.79998168889431442"/>
        </patternFill>
      </fill>
      <border diagonalUp="0" diagonalDown="0">
        <left/>
        <right style="medium">
          <color indexed="64"/>
        </right>
        <top/>
        <bottom/>
        <vertical/>
        <horizontal/>
      </border>
    </dxf>
    <dxf>
      <font>
        <b val="0"/>
        <i val="0"/>
        <strike val="0"/>
        <condense val="0"/>
        <extend val="0"/>
        <outline val="0"/>
        <shadow val="0"/>
        <u val="none"/>
        <vertAlign val="baseline"/>
        <sz val="11"/>
        <color auto="1"/>
        <name val="Calibri"/>
        <scheme val="minor"/>
      </font>
      <numFmt numFmtId="164" formatCode="_(* #,##0_);_(* \(#,##0\);_(* &quot;-&quot;??_);_(@_)"/>
      <fill>
        <patternFill patternType="solid">
          <fgColor theme="4" tint="0.79998168889431442"/>
          <bgColor theme="4" tint="0.79998168889431442"/>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scheme val="minor"/>
      </font>
      <numFmt numFmtId="165" formatCode="&quot;$&quot;#,##0"/>
      <fill>
        <patternFill patternType="none">
          <fgColor indexed="64"/>
          <bgColor indexed="65"/>
        </patternFill>
      </fill>
      <border diagonalUp="0" diagonalDown="0">
        <left/>
        <right style="medium">
          <color indexed="64"/>
        </right>
        <top/>
        <bottom/>
        <vertical/>
        <horizontal/>
      </border>
    </dxf>
    <dxf>
      <font>
        <b val="0"/>
        <i val="0"/>
        <strike val="0"/>
        <condense val="0"/>
        <extend val="0"/>
        <outline val="0"/>
        <shadow val="0"/>
        <u val="none"/>
        <vertAlign val="baseline"/>
        <sz val="11"/>
        <color auto="1"/>
        <name val="Calibri"/>
        <scheme val="minor"/>
      </font>
      <numFmt numFmtId="164" formatCode="_(* #,##0_);_(* \(#,##0\);_(* &quot;-&quot;??_);_(@_)"/>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left" vertical="bottom" textRotation="0" wrapText="0" indent="0" justifyLastLine="0" shrinkToFit="0" readingOrder="0"/>
      <border diagonalUp="0" diagonalDown="0">
        <left/>
        <right/>
        <top style="medium">
          <color auto="1"/>
        </top>
        <bottom style="medium">
          <color auto="1"/>
        </bottom>
        <vertical/>
        <horizontal style="medium">
          <color auto="1"/>
        </horizontal>
      </border>
    </dxf>
    <dxf>
      <border outline="0">
        <left style="medium">
          <color indexed="64"/>
        </left>
        <top style="medium">
          <color indexed="64"/>
        </top>
      </border>
    </dxf>
    <dxf>
      <border outline="0">
        <bottom style="medium">
          <color indexed="64"/>
        </bottom>
      </border>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strike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numFmt numFmtId="11" formatCode="&quot;$&quot;#,##0.00_);\(&quot;$&quot;#,##0.00\)"/>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numFmt numFmtId="11" formatCode="&quot;$&quot;#,##0.00_);\(&quot;$&quot;#,##0.0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1"/>
        <color theme="1"/>
        <name val="Calibri"/>
        <scheme val="minor"/>
      </font>
      <numFmt numFmtId="9" formatCode="&quot;$&quot;#,##0_);\(&quot;$&quot;#,##0\)"/>
    </dxf>
    <dxf>
      <font>
        <b val="0"/>
        <i val="0"/>
        <strike val="0"/>
        <condense val="0"/>
        <extend val="0"/>
        <outline val="0"/>
        <shadow val="0"/>
        <u val="none"/>
        <vertAlign val="baseline"/>
        <sz val="11"/>
        <color theme="1"/>
        <name val="Calibri"/>
        <scheme val="minor"/>
      </font>
      <numFmt numFmtId="164" formatCode="_(* #,##0_);_(* \(#,##0\);_(* &quot;-&quot;??_);_(@_)"/>
    </dxf>
    <dxf>
      <font>
        <b val="0"/>
        <i val="0"/>
        <strike val="0"/>
        <condense val="0"/>
        <extend val="0"/>
        <outline val="0"/>
        <shadow val="0"/>
        <u val="none"/>
        <vertAlign val="baseline"/>
        <sz val="11"/>
        <color theme="1"/>
        <name val="Calibri"/>
        <scheme val="minor"/>
      </font>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color theme="1"/>
        <name val="Calibri"/>
        <scheme val="minor"/>
      </font>
    </dxf>
    <dxf>
      <border>
        <bottom style="medium">
          <color indexed="64"/>
        </bottom>
      </border>
    </dxf>
    <dxf>
      <font>
        <strike val="0"/>
        <outline val="0"/>
        <shadow val="0"/>
        <u val="none"/>
        <vertAlign val="baseline"/>
        <sz val="11"/>
        <name val="Calibri"/>
        <scheme val="minor"/>
      </font>
      <fill>
        <patternFill patternType="none">
          <fgColor indexed="64"/>
          <bgColor auto="1"/>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scheme val="minor"/>
      </font>
      <numFmt numFmtId="30" formatCode="@"/>
    </dxf>
    <dxf>
      <font>
        <strike val="0"/>
        <outline val="0"/>
        <shadow val="0"/>
        <u val="none"/>
        <vertAlign val="baseline"/>
        <sz val="11"/>
        <name val="Calibri"/>
        <scheme val="minor"/>
      </font>
      <numFmt numFmtId="30" formatCode="@"/>
    </dxf>
    <dxf>
      <font>
        <strike val="0"/>
        <outline val="0"/>
        <shadow val="0"/>
        <u val="none"/>
        <vertAlign val="baseline"/>
        <sz val="11"/>
        <name val="Calibri"/>
        <scheme val="minor"/>
      </font>
      <numFmt numFmtId="30" formatCode="@"/>
    </dxf>
    <dxf>
      <font>
        <b val="0"/>
        <i val="0"/>
        <strike val="0"/>
        <condense val="0"/>
        <extend val="0"/>
        <outline val="0"/>
        <shadow val="0"/>
        <u val="none"/>
        <vertAlign val="baseline"/>
        <sz val="10"/>
        <color auto="1"/>
        <name val="Arial"/>
        <scheme val="none"/>
      </font>
      <numFmt numFmtId="168" formatCode="&quot;$&quot;#,##0.00"/>
      <fill>
        <patternFill patternType="none">
          <fgColor indexed="64"/>
          <bgColor indexed="65"/>
        </patternFill>
      </fill>
      <alignment horizontal="right"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168" formatCode="&quot;$&quot;#,##0.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alignment horizontal="general" vertical="bottom" textRotation="0" wrapText="0" indent="0" justifyLastLine="0" shrinkToFit="0" readingOrder="0"/>
      <protection locked="1" hidden="0"/>
    </dxf>
    <dxf>
      <font>
        <b val="0"/>
        <i val="0"/>
        <strike val="0"/>
        <condense val="0"/>
        <extend val="0"/>
        <outline val="0"/>
        <shadow val="0"/>
        <u val="none"/>
        <vertAlign val="baseline"/>
        <sz val="10"/>
        <color auto="1"/>
        <name val="Arial"/>
        <scheme val="none"/>
      </font>
      <numFmt numFmtId="167" formatCode="\$#,##0_);\(\$#,##0\)"/>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scheme val="minor"/>
      </font>
      <numFmt numFmtId="167"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8" formatCode="&quot;$&quot;#,##0.00"/>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style="medium">
          <color auto="1"/>
        </top>
        <bottom style="medium">
          <color auto="1"/>
        </bottom>
        <vertical/>
        <horizontal style="medium">
          <color auto="1"/>
        </horizontal>
      </border>
    </dxf>
    <dxf>
      <font>
        <b val="0"/>
        <i val="0"/>
        <strike val="0"/>
        <condense val="0"/>
        <extend val="0"/>
        <outline val="0"/>
        <shadow val="0"/>
        <u val="none"/>
        <vertAlign val="baseline"/>
        <sz val="10"/>
        <color auto="1"/>
        <name val="Arial"/>
        <scheme val="none"/>
      </font>
      <numFmt numFmtId="5" formatCode="#,##0_);\(#,##0\)"/>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scheme val="minor"/>
      </font>
      <numFmt numFmtId="5" formatCode="#,##0_);\(#,##0\)"/>
      <fill>
        <patternFill patternType="none">
          <fgColor indexed="64"/>
          <bgColor indexed="65"/>
        </patternFill>
      </fill>
    </dxf>
    <dxf>
      <font>
        <b val="0"/>
        <i val="0"/>
        <strike val="0"/>
        <condense val="0"/>
        <extend val="0"/>
        <outline val="0"/>
        <shadow val="0"/>
        <u val="none"/>
        <vertAlign val="baseline"/>
        <sz val="10"/>
        <color theme="1"/>
        <name val="Arial"/>
        <scheme val="none"/>
      </font>
      <numFmt numFmtId="165" formatCode="&quot;$&quot;#,##0"/>
      <alignment horizontal="right" vertical="bottom" textRotation="0" wrapText="1" indent="0" justifyLastLine="0" shrinkToFit="0" readingOrder="0"/>
      <border diagonalUp="0" diagonalDown="0" outline="0">
        <left/>
        <right/>
        <top/>
        <bottom/>
      </border>
    </dxf>
    <dxf>
      <font>
        <strike val="0"/>
        <outline val="0"/>
        <shadow val="0"/>
        <u val="none"/>
        <vertAlign val="baseline"/>
        <sz val="11"/>
        <name val="Calibri"/>
        <scheme val="minor"/>
      </font>
      <numFmt numFmtId="165" formatCode="&quot;$&quot;#,##0"/>
    </dxf>
    <dxf>
      <font>
        <b val="0"/>
        <i val="0"/>
        <strike val="0"/>
        <condense val="0"/>
        <extend val="0"/>
        <outline val="0"/>
        <shadow val="0"/>
        <u val="none"/>
        <vertAlign val="baseline"/>
        <sz val="10"/>
        <color theme="1"/>
        <name val="Arial"/>
        <scheme val="none"/>
      </font>
      <numFmt numFmtId="30" formatCode="@"/>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30" formatCode="@"/>
      <fill>
        <patternFill patternType="none">
          <fgColor indexed="64"/>
          <bgColor indexed="65"/>
        </patternFill>
      </fill>
      <alignment horizontal="general" vertical="bottom" textRotation="0" wrapText="1" indent="0" justifyLastLine="0" shrinkToFit="0" readingOrder="0"/>
      <border diagonalUp="0" diagonalDown="0">
        <left/>
        <right style="medium">
          <color indexed="64"/>
        </right>
        <top/>
        <bottom/>
        <vertical/>
        <horizontal/>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1"/>
        <name val="Calibri"/>
        <scheme val="minor"/>
      </font>
      <numFmt numFmtId="30" formatCode="@"/>
    </dxf>
    <dxf>
      <border>
        <bottom style="medium">
          <color indexed="64"/>
        </bottom>
      </border>
    </dxf>
    <dxf>
      <font>
        <b/>
        <i val="0"/>
        <strike val="0"/>
        <condense val="0"/>
        <extend val="0"/>
        <outline val="0"/>
        <shadow val="0"/>
        <u val="none"/>
        <vertAlign val="baseline"/>
        <sz val="11"/>
        <color rgb="FFC00000"/>
        <name val="Calibri"/>
        <scheme val="minor"/>
      </font>
      <numFmt numFmtId="30" formatCode="@"/>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00FF"/>
      <color rgb="FFE9FAD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165339</xdr:rowOff>
    </xdr:to>
    <xdr:pic>
      <xdr:nvPicPr>
        <xdr:cNvPr id="3" name="Picture 2" descr="gsa_logo3.jpg"/>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xdr:row>
      <xdr:rowOff>38098</xdr:rowOff>
    </xdr:from>
    <xdr:to>
      <xdr:col>6</xdr:col>
      <xdr:colOff>428625</xdr:colOff>
      <xdr:row>41</xdr:row>
      <xdr:rowOff>133350</xdr:rowOff>
    </xdr:to>
    <xdr:sp macro="" textlink="">
      <xdr:nvSpPr>
        <xdr:cNvPr id="2" name="TextBox 1"/>
        <xdr:cNvSpPr txBox="1"/>
      </xdr:nvSpPr>
      <xdr:spPr>
        <a:xfrm>
          <a:off x="57150" y="2895598"/>
          <a:ext cx="7581900" cy="430530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600" baseline="0"/>
        </a:p>
        <a:p>
          <a:r>
            <a:rPr lang="en-US" sz="1100" b="1" baseline="0">
              <a:solidFill>
                <a:schemeClr val="dk1"/>
              </a:solidFill>
              <a:latin typeface="+mn-lt"/>
              <a:ea typeface="+mn-ea"/>
              <a:cs typeface="+mn-cs"/>
            </a:rPr>
            <a:t>The reporting of utilization is only required for the following buildings real property usage categories: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 family housing, dormitories, and barracks</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100"/>
        </a:p>
        <a:p>
          <a:pPr fontAlgn="base"/>
          <a:endParaRPr lang="en-US" sz="11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0" fontAlgn="base"/>
          <a:endParaRPr lang="en-US" sz="1100" baseline="0">
            <a:solidFill>
              <a:schemeClr val="dk1"/>
            </a:solidFill>
            <a:latin typeface="+mn-lt"/>
            <a:ea typeface="+mn-ea"/>
            <a:cs typeface="+mn-cs"/>
          </a:endParaRPr>
        </a:p>
        <a:p>
          <a:r>
            <a:rPr lang="en-US" sz="1100" b="1">
              <a:solidFill>
                <a:sysClr val="windowText" lastClr="000000"/>
              </a:solidFill>
              <a:latin typeface="+mn-lt"/>
              <a:ea typeface="+mn-ea"/>
              <a:cs typeface="+mn-cs"/>
            </a:rPr>
            <a:t>Agencies must report utilization in terms of unutilized, underutilized, or utilized based on the statutory definitions provided below.</a:t>
          </a:r>
        </a:p>
        <a:p>
          <a:endParaRPr lang="en-US" sz="1100" b="1">
            <a:solidFill>
              <a:sysClr val="windowText" lastClr="000000"/>
            </a:solidFill>
            <a:latin typeface="+mn-lt"/>
            <a:ea typeface="+mn-ea"/>
            <a:cs typeface="+mn-cs"/>
          </a:endParaRPr>
        </a:p>
        <a:p>
          <a:r>
            <a:rPr lang="en-US" sz="1100">
              <a:solidFill>
                <a:schemeClr val="dk1"/>
              </a:solidFill>
              <a:effectLst/>
              <a:latin typeface="+mn-lt"/>
              <a:ea typeface="+mn-ea"/>
              <a:cs typeface="+mn-cs"/>
            </a:rPr>
            <a:t>The McKinney Vento Homeless Assistance Act requires federal agencies to report to HUD information concerning their unutilized, underutilized, excess and surplus properties (41 CFR 102-75.1165 – 41 CFR 102-75.1290).</a:t>
          </a:r>
        </a:p>
        <a:p>
          <a:r>
            <a:rPr lang="en-US" sz="1100" i="0">
              <a:solidFill>
                <a:schemeClr val="dk1"/>
              </a:solidFill>
              <a:latin typeface="+mn-lt"/>
              <a:ea typeface="+mn-ea"/>
              <a:cs typeface="+mn-cs"/>
            </a:rPr>
            <a:t> </a:t>
          </a:r>
          <a:endParaRPr lang="en-US" sz="1100" i="1">
            <a:solidFill>
              <a:schemeClr val="dk1"/>
            </a:solidFill>
            <a:latin typeface="+mn-lt"/>
            <a:ea typeface="+mn-ea"/>
            <a:cs typeface="+mn-cs"/>
          </a:endParaRPr>
        </a:p>
        <a:p>
          <a:r>
            <a:rPr lang="en-US" sz="1100" b="1"/>
            <a:t>Unutilized </a:t>
          </a:r>
          <a:r>
            <a:rPr lang="en-US" sz="1100"/>
            <a:t>property means an entire property or portion thereof, with or without improvements, not occupied for current program purposes for the accountable Executive agency or occupied in caretaker status only.” 41 C.F.R. § 102-75.1160; accord 45 C.F.R. § 12a.1; 24 C.F.R. § 581.1. </a:t>
          </a:r>
          <a:r>
            <a:rPr lang="en-US" sz="1100">
              <a:solidFill>
                <a:schemeClr val="dk1"/>
              </a:solidFill>
              <a:latin typeface="+mn-lt"/>
              <a:ea typeface="+mn-ea"/>
              <a:cs typeface="+mn-cs"/>
            </a:rPr>
            <a:t> </a:t>
          </a:r>
        </a:p>
        <a:p>
          <a:pPr lvl="0"/>
          <a:endParaRPr lang="en-US" sz="1100" b="1">
            <a:solidFill>
              <a:schemeClr val="dk1"/>
            </a:solidFill>
            <a:latin typeface="+mn-lt"/>
            <a:ea typeface="+mn-ea"/>
            <a:cs typeface="+mn-cs"/>
          </a:endParaRPr>
        </a:p>
        <a:p>
          <a:pPr lvl="0"/>
          <a:r>
            <a:rPr lang="en-US" sz="1100" b="1">
              <a:solidFill>
                <a:schemeClr val="dk1"/>
              </a:solidFill>
              <a:latin typeface="+mn-lt"/>
              <a:ea typeface="+mn-ea"/>
              <a:cs typeface="+mn-cs"/>
            </a:rPr>
            <a:t>Underutilized</a:t>
          </a:r>
          <a:r>
            <a:rPr lang="en-US" sz="1100">
              <a:solidFill>
                <a:schemeClr val="dk1"/>
              </a:solidFill>
              <a:latin typeface="+mn-lt"/>
              <a:ea typeface="+mn-ea"/>
              <a:cs typeface="+mn-cs"/>
            </a:rPr>
            <a:t> means an entire property or portion thereof, with or without improvements, which is used only at irregular periods or intermittently by the accountable landholding agency for current program purposes of that agency, or which is used for current program purposes that can be satisfied with only a portion of the property.” 41 C.F.R. § 102-75.1160; accord 45 C.F.R. § 12a.1; 24 C.F.R. § 581.1.</a:t>
          </a:r>
        </a:p>
        <a:p>
          <a:r>
            <a:rPr lang="en-US" sz="1100">
              <a:solidFill>
                <a:schemeClr val="dk1"/>
              </a:solidFill>
              <a:latin typeface="+mn-lt"/>
              <a:ea typeface="+mn-ea"/>
              <a:cs typeface="+mn-cs"/>
            </a:rPr>
            <a:t> </a:t>
          </a:r>
        </a:p>
        <a:p>
          <a:pPr lvl="0"/>
          <a:r>
            <a:rPr lang="en-US" sz="1100" b="1">
              <a:solidFill>
                <a:schemeClr val="dk1"/>
              </a:solidFill>
              <a:latin typeface="+mn-lt"/>
              <a:ea typeface="+mn-ea"/>
              <a:cs typeface="+mn-cs"/>
            </a:rPr>
            <a:t>Utilized </a:t>
          </a:r>
          <a:r>
            <a:rPr lang="en-US" sz="1100">
              <a:solidFill>
                <a:schemeClr val="dk1"/>
              </a:solidFill>
              <a:latin typeface="+mn-lt"/>
              <a:ea typeface="+mn-ea"/>
              <a:cs typeface="+mn-cs"/>
            </a:rPr>
            <a:t>means anything that is not defined as “unutilized” or “underutilized."</a:t>
          </a:r>
        </a:p>
        <a:p>
          <a:pPr lvl="0" fontAlgn="base"/>
          <a:endParaRPr lang="en-US" sz="1050" baseline="0">
            <a:solidFill>
              <a:schemeClr val="dk1"/>
            </a:solidFill>
            <a:latin typeface="+mn-lt"/>
            <a:ea typeface="+mn-ea"/>
            <a:cs typeface="+mn-cs"/>
          </a:endParaRPr>
        </a:p>
      </xdr:txBody>
    </xdr:sp>
    <xdr:clientData/>
  </xdr:twoCellAnchor>
  <xdr:twoCellAnchor>
    <xdr:from>
      <xdr:col>0</xdr:col>
      <xdr:colOff>47625</xdr:colOff>
      <xdr:row>42</xdr:row>
      <xdr:rowOff>28576</xdr:rowOff>
    </xdr:from>
    <xdr:to>
      <xdr:col>6</xdr:col>
      <xdr:colOff>428625</xdr:colOff>
      <xdr:row>66</xdr:row>
      <xdr:rowOff>66675</xdr:rowOff>
    </xdr:to>
    <xdr:sp macro="" textlink="">
      <xdr:nvSpPr>
        <xdr:cNvPr id="3" name="TextBox 2"/>
        <xdr:cNvSpPr txBox="1"/>
      </xdr:nvSpPr>
      <xdr:spPr>
        <a:xfrm>
          <a:off x="47625" y="7258051"/>
          <a:ext cx="7591425" cy="39242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sz="1100" b="1" i="0">
            <a:solidFill>
              <a:schemeClr val="dk1"/>
            </a:solidFill>
            <a:effectLst/>
            <a:latin typeface="+mn-lt"/>
            <a:ea typeface="+mn-ea"/>
            <a:cs typeface="+mn-cs"/>
          </a:endParaRPr>
        </a:p>
        <a:p>
          <a:endParaRPr lang="en-US" sz="1100" b="1">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a:t>
          </a:r>
          <a:r>
            <a:rPr lang="en-US" sz="1100" b="0" i="0">
              <a:solidFill>
                <a:schemeClr val="dk1"/>
              </a:solidFill>
              <a:effectLst/>
              <a:latin typeface="+mn-lt"/>
              <a:ea typeface="+mn-ea"/>
              <a:cs typeface="+mn-cs"/>
            </a:rPr>
            <a:t>U.S. Department of Housing and Urban Development </a:t>
          </a:r>
          <a:r>
            <a:rPr lang="en-US" sz="1100">
              <a:solidFill>
                <a:schemeClr val="dk1"/>
              </a:solidFill>
              <a:latin typeface="+mn-lt"/>
              <a:ea typeface="+mn-ea"/>
              <a:cs typeface="+mn-cs"/>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28575</xdr:colOff>
      <xdr:row>61</xdr:row>
      <xdr:rowOff>47625</xdr:rowOff>
    </xdr:from>
    <xdr:to>
      <xdr:col>4</xdr:col>
      <xdr:colOff>0</xdr:colOff>
      <xdr:row>67</xdr:row>
      <xdr:rowOff>114300</xdr:rowOff>
    </xdr:to>
    <xdr:sp macro="" textlink="">
      <xdr:nvSpPr>
        <xdr:cNvPr id="2" name="TextBox 1"/>
        <xdr:cNvSpPr txBox="1"/>
      </xdr:nvSpPr>
      <xdr:spPr>
        <a:xfrm>
          <a:off x="28575" y="11734800"/>
          <a:ext cx="5324475" cy="10382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t>Buildings (examples): </a:t>
          </a:r>
          <a:r>
            <a:rPr lang="en-US" sz="1100" b="0" baseline="0"/>
            <a:t>o</a:t>
          </a:r>
          <a:r>
            <a:rPr lang="en-US" sz="1100" baseline="0"/>
            <a:t>ffice, laboratories, hospital, school, museum, data center, warehouse</a:t>
          </a:r>
        </a:p>
        <a:p>
          <a:endParaRPr lang="en-US" sz="500" baseline="0"/>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endParaRPr lang="en-US" sz="1050"/>
        </a:p>
        <a:p>
          <a:endParaRPr lang="en-US" sz="500">
            <a:solidFill>
              <a:schemeClr val="dk1"/>
            </a:solidFill>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26</xdr:row>
      <xdr:rowOff>133349</xdr:rowOff>
    </xdr:from>
    <xdr:to>
      <xdr:col>5</xdr:col>
      <xdr:colOff>66675</xdr:colOff>
      <xdr:row>48</xdr:row>
      <xdr:rowOff>133350</xdr:rowOff>
    </xdr:to>
    <xdr:sp macro="" textlink="">
      <xdr:nvSpPr>
        <xdr:cNvPr id="2" name="TextBox 1"/>
        <xdr:cNvSpPr txBox="1"/>
      </xdr:nvSpPr>
      <xdr:spPr>
        <a:xfrm>
          <a:off x="85725" y="7610474"/>
          <a:ext cx="7924800" cy="35623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endParaRPr lang="en-US" sz="600" baseline="0"/>
        </a:p>
        <a:p>
          <a:r>
            <a:rPr lang="en-US" sz="1100" b="1" baseline="0">
              <a:solidFill>
                <a:schemeClr val="dk1"/>
              </a:solidFill>
              <a:latin typeface="+mn-lt"/>
              <a:ea typeface="+mn-ea"/>
              <a:cs typeface="+mn-cs"/>
            </a:rPr>
            <a:t>Structures (examples): </a:t>
          </a:r>
          <a:r>
            <a:rPr lang="en-US" sz="1100" b="0" baseline="0">
              <a:solidFill>
                <a:schemeClr val="dk1"/>
              </a:solidFill>
              <a:latin typeface="+mn-lt"/>
              <a:ea typeface="+mn-ea"/>
              <a:cs typeface="+mn-cs"/>
            </a:rPr>
            <a:t>airfield pavements, harbors and ports, parking structures, utility systems </a:t>
          </a:r>
        </a:p>
        <a:p>
          <a:endParaRPr lang="en-US" sz="1100"/>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500" baseline="0">
            <a:solidFill>
              <a:schemeClr val="dk1"/>
            </a:solidFill>
            <a:latin typeface="+mn-lt"/>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32</xdr:row>
      <xdr:rowOff>152399</xdr:rowOff>
    </xdr:from>
    <xdr:to>
      <xdr:col>4</xdr:col>
      <xdr:colOff>1095375</xdr:colOff>
      <xdr:row>59</xdr:row>
      <xdr:rowOff>114300</xdr:rowOff>
    </xdr:to>
    <xdr:sp macro="" textlink="">
      <xdr:nvSpPr>
        <xdr:cNvPr id="2" name="TextBox 1"/>
        <xdr:cNvSpPr txBox="1"/>
      </xdr:nvSpPr>
      <xdr:spPr>
        <a:xfrm>
          <a:off x="19050" y="6496049"/>
          <a:ext cx="7620000" cy="43338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600" baseline="0"/>
        </a:p>
        <a:p>
          <a:r>
            <a:rPr lang="en-US" sz="1100" b="1" baseline="0">
              <a:solidFill>
                <a:schemeClr val="dk1"/>
              </a:solidFill>
              <a:latin typeface="+mn-lt"/>
              <a:ea typeface="+mn-ea"/>
              <a:cs typeface="+mn-cs"/>
            </a:rPr>
            <a:t>Structures (examples): </a:t>
          </a:r>
          <a:r>
            <a:rPr lang="en-US" sz="1100" b="0" baseline="0">
              <a:solidFill>
                <a:schemeClr val="dk1"/>
              </a:solidFill>
              <a:latin typeface="+mn-lt"/>
              <a:ea typeface="+mn-ea"/>
              <a:cs typeface="+mn-cs"/>
            </a:rPr>
            <a:t>airfield pavements, harbors and ports, parking structures, utility systems </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endParaRPr lang="en-US" sz="1050"/>
        </a:p>
        <a:p>
          <a:pPr fontAlgn="base"/>
          <a:endParaRPr lang="en-US" sz="500" baseline="0">
            <a:solidFill>
              <a:schemeClr val="dk1"/>
            </a:solidFill>
            <a:latin typeface="+mn-lt"/>
            <a:ea typeface="+mn-ea"/>
            <a:cs typeface="+mn-cs"/>
          </a:endParaRPr>
        </a:p>
        <a:p>
          <a:pPr lvl="1" fontAlgn="base"/>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p>
        <a:p>
          <a:pPr lvl="1" fontAlgn="base"/>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a:effectLst/>
          </a:endParaRPr>
        </a:p>
        <a:p>
          <a:r>
            <a:rPr lang="en-US" sz="1100">
              <a:solidFill>
                <a:schemeClr val="dk1"/>
              </a:solidFill>
              <a:effectLst/>
              <a:latin typeface="+mn-lt"/>
              <a:ea typeface="+mn-ea"/>
              <a:cs typeface="+mn-cs"/>
            </a:rPr>
            <a:t>- recurring maintenance and repair costs;</a:t>
          </a:r>
          <a:endParaRPr lang="en-US">
            <a:effectLst/>
          </a:endParaRPr>
        </a:p>
        <a:p>
          <a:r>
            <a:rPr lang="en-US" sz="1100">
              <a:solidFill>
                <a:schemeClr val="dk1"/>
              </a:solidFill>
              <a:effectLst/>
              <a:latin typeface="+mn-lt"/>
              <a:ea typeface="+mn-ea"/>
              <a:cs typeface="+mn-cs"/>
            </a:rPr>
            <a:t>- utilities (includes plant operation and purchase of energy);</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a:effectLst/>
          </a:endParaRPr>
        </a:p>
        <a:p>
          <a:pPr lvl="1" fontAlgn="base"/>
          <a:endParaRPr lang="en-US" sz="1100" baseline="0">
            <a:solidFill>
              <a:schemeClr val="dk1"/>
            </a:solidFill>
            <a:latin typeface="+mn-lt"/>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28575</xdr:colOff>
      <xdr:row>26</xdr:row>
      <xdr:rowOff>28573</xdr:rowOff>
    </xdr:from>
    <xdr:to>
      <xdr:col>5</xdr:col>
      <xdr:colOff>0</xdr:colOff>
      <xdr:row>50</xdr:row>
      <xdr:rowOff>152400</xdr:rowOff>
    </xdr:to>
    <xdr:sp macro="" textlink="">
      <xdr:nvSpPr>
        <xdr:cNvPr id="2" name="TextBox 1"/>
        <xdr:cNvSpPr txBox="1"/>
      </xdr:nvSpPr>
      <xdr:spPr>
        <a:xfrm>
          <a:off x="28575" y="6143623"/>
          <a:ext cx="7124700" cy="401002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solidFill>
                <a:schemeClr val="dk1"/>
              </a:solidFill>
              <a:latin typeface="+mn-lt"/>
              <a:ea typeface="+mn-ea"/>
              <a:cs typeface="+mn-cs"/>
            </a:rPr>
            <a:t>Land (examples): </a:t>
          </a:r>
          <a:r>
            <a:rPr lang="en-US" sz="1100" b="0" baseline="0">
              <a:solidFill>
                <a:schemeClr val="dk1"/>
              </a:solidFill>
              <a:latin typeface="+mn-lt"/>
              <a:ea typeface="+mn-ea"/>
              <a:cs typeface="+mn-cs"/>
            </a:rPr>
            <a:t>agriculture, grazing, forest and wildlife, navigation and traffic aids</a:t>
          </a:r>
        </a:p>
        <a:p>
          <a:endParaRPr lang="en-US" sz="500" b="0" baseline="0">
            <a:solidFill>
              <a:schemeClr val="dk1"/>
            </a:solidFill>
            <a:latin typeface="+mn-lt"/>
            <a:ea typeface="+mn-ea"/>
            <a:cs typeface="+mn-cs"/>
          </a:endParaRPr>
        </a:p>
        <a:p>
          <a:r>
            <a:rPr lang="en-US" sz="1100" b="1" baseline="0">
              <a:solidFill>
                <a:schemeClr val="dk1"/>
              </a:solidFill>
              <a:latin typeface="+mn-lt"/>
              <a:ea typeface="+mn-ea"/>
              <a:cs typeface="+mn-cs"/>
            </a:rPr>
            <a:t>Acres: </a:t>
          </a:r>
          <a:r>
            <a:rPr lang="en-US" sz="1100" b="0" baseline="0">
              <a:solidFill>
                <a:schemeClr val="dk1"/>
              </a:solidFill>
              <a:latin typeface="+mn-lt"/>
              <a:ea typeface="+mn-ea"/>
              <a:cs typeface="+mn-cs"/>
            </a:rPr>
            <a:t>T</a:t>
          </a:r>
          <a:r>
            <a:rPr lang="en-US" sz="1100">
              <a:solidFill>
                <a:schemeClr val="dk1"/>
              </a:solidFill>
              <a:latin typeface="+mn-lt"/>
              <a:ea typeface="+mn-ea"/>
              <a:cs typeface="+mn-cs"/>
            </a:rPr>
            <a:t>he total number of acres associated with each land asset record.</a:t>
          </a:r>
          <a:r>
            <a:rPr lang="en-US" sz="1100" b="0" baseline="0">
              <a:solidFill>
                <a:schemeClr val="dk1"/>
              </a:solidFill>
              <a:latin typeface="+mn-lt"/>
              <a:ea typeface="+mn-ea"/>
              <a:cs typeface="+mn-cs"/>
            </a:rPr>
            <a:t> </a:t>
          </a:r>
          <a:endParaRPr lang="en-US" sz="1100"/>
        </a:p>
        <a:p>
          <a:endParaRPr lang="en-US" sz="5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a:effectLst/>
          </a:endParaRPr>
        </a:p>
        <a:p>
          <a:r>
            <a:rPr lang="en-US" sz="1100">
              <a:solidFill>
                <a:schemeClr val="dk1"/>
              </a:solidFill>
              <a:effectLst/>
              <a:latin typeface="+mn-lt"/>
              <a:ea typeface="+mn-ea"/>
              <a:cs typeface="+mn-cs"/>
            </a:rPr>
            <a:t>- recurring maintenance and repair costs;</a:t>
          </a:r>
          <a:endParaRPr lang="en-US">
            <a:effectLst/>
          </a:endParaRPr>
        </a:p>
        <a:p>
          <a:r>
            <a:rPr lang="en-US" sz="1100">
              <a:solidFill>
                <a:schemeClr val="dk1"/>
              </a:solidFill>
              <a:effectLst/>
              <a:latin typeface="+mn-lt"/>
              <a:ea typeface="+mn-ea"/>
              <a:cs typeface="+mn-cs"/>
            </a:rPr>
            <a:t>- utilities (includes plant operation and purchase of energy);</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a:effectLst/>
          </a:endParaRPr>
        </a:p>
        <a:p>
          <a:pPr lvl="1"/>
          <a:endParaRPr lang="en-US" sz="1050" baseline="0">
            <a:solidFill>
              <a:schemeClr val="dk1"/>
            </a:solidFill>
            <a:latin typeface="+mn-lt"/>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85725</xdr:colOff>
      <xdr:row>61</xdr:row>
      <xdr:rowOff>9525</xdr:rowOff>
    </xdr:from>
    <xdr:to>
      <xdr:col>4</xdr:col>
      <xdr:colOff>0</xdr:colOff>
      <xdr:row>68</xdr:row>
      <xdr:rowOff>133350</xdr:rowOff>
    </xdr:to>
    <xdr:sp macro="" textlink="">
      <xdr:nvSpPr>
        <xdr:cNvPr id="2" name="TextBox 1"/>
        <xdr:cNvSpPr txBox="1"/>
      </xdr:nvSpPr>
      <xdr:spPr>
        <a:xfrm>
          <a:off x="85725" y="12087225"/>
          <a:ext cx="4791075" cy="12573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1100" b="1" baseline="0"/>
        </a:p>
        <a:p>
          <a:r>
            <a:rPr lang="en-US" sz="1100" b="1" baseline="0">
              <a:solidFill>
                <a:schemeClr val="dk1"/>
              </a:solidFill>
              <a:latin typeface="+mn-lt"/>
              <a:ea typeface="+mn-ea"/>
              <a:cs typeface="+mn-cs"/>
            </a:rPr>
            <a:t>Land (examples): </a:t>
          </a:r>
          <a:r>
            <a:rPr lang="en-US" sz="1100" b="0" baseline="0">
              <a:solidFill>
                <a:schemeClr val="dk1"/>
              </a:solidFill>
              <a:latin typeface="+mn-lt"/>
              <a:ea typeface="+mn-ea"/>
              <a:cs typeface="+mn-cs"/>
            </a:rPr>
            <a:t>agriculture, grazing, forest and wildlife, navigation and traffic aids</a:t>
          </a:r>
        </a:p>
        <a:p>
          <a:endParaRPr lang="en-US" sz="1100" b="0" baseline="0">
            <a:solidFill>
              <a:schemeClr val="dk1"/>
            </a:solidFill>
            <a:latin typeface="+mn-lt"/>
            <a:ea typeface="+mn-ea"/>
            <a:cs typeface="+mn-cs"/>
          </a:endParaRPr>
        </a:p>
        <a:p>
          <a:r>
            <a:rPr lang="en-US" sz="1100" b="1" baseline="0">
              <a:solidFill>
                <a:schemeClr val="dk1"/>
              </a:solidFill>
              <a:latin typeface="+mn-lt"/>
              <a:ea typeface="+mn-ea"/>
              <a:cs typeface="+mn-cs"/>
            </a:rPr>
            <a:t>Acres: </a:t>
          </a:r>
          <a:r>
            <a:rPr lang="en-US" sz="1100" b="0" baseline="0">
              <a:solidFill>
                <a:schemeClr val="dk1"/>
              </a:solidFill>
              <a:latin typeface="+mn-lt"/>
              <a:ea typeface="+mn-ea"/>
              <a:cs typeface="+mn-cs"/>
            </a:rPr>
            <a:t>T</a:t>
          </a:r>
          <a:r>
            <a:rPr lang="en-US" sz="1100">
              <a:solidFill>
                <a:schemeClr val="dk1"/>
              </a:solidFill>
              <a:latin typeface="+mn-lt"/>
              <a:ea typeface="+mn-ea"/>
              <a:cs typeface="+mn-cs"/>
            </a:rPr>
            <a:t>he total number of acres associated with each land asset record.</a:t>
          </a:r>
          <a:r>
            <a:rPr lang="en-US" sz="1100" b="0" baseline="0">
              <a:solidFill>
                <a:schemeClr val="dk1"/>
              </a:solidFill>
              <a:latin typeface="+mn-lt"/>
              <a:ea typeface="+mn-ea"/>
              <a:cs typeface="+mn-cs"/>
            </a:rPr>
            <a:t> </a:t>
          </a:r>
          <a:endParaRPr lang="en-US" sz="1100"/>
        </a:p>
        <a:p>
          <a:endParaRPr lang="en-US" sz="1100" baseline="0">
            <a:solidFill>
              <a:schemeClr val="dk1"/>
            </a:solidFill>
            <a:latin typeface="+mn-lt"/>
            <a:ea typeface="+mn-ea"/>
            <a:cs typeface="+mn-cs"/>
          </a:endParaRPr>
        </a:p>
        <a:p>
          <a:pPr lvl="1"/>
          <a:endParaRPr lang="en-US" sz="1100" baseline="0">
            <a:solidFill>
              <a:schemeClr val="dk1"/>
            </a:solidFill>
            <a:latin typeface="+mn-lt"/>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285750</xdr:colOff>
      <xdr:row>28</xdr:row>
      <xdr:rowOff>133351</xdr:rowOff>
    </xdr:from>
    <xdr:to>
      <xdr:col>5</xdr:col>
      <xdr:colOff>361950</xdr:colOff>
      <xdr:row>62</xdr:row>
      <xdr:rowOff>114301</xdr:rowOff>
    </xdr:to>
    <xdr:sp macro="" textlink="">
      <xdr:nvSpPr>
        <xdr:cNvPr id="2" name="TextBox 1"/>
        <xdr:cNvSpPr txBox="1"/>
      </xdr:nvSpPr>
      <xdr:spPr>
        <a:xfrm>
          <a:off x="285750" y="9696451"/>
          <a:ext cx="6667500" cy="54864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050" b="1">
              <a:latin typeface="+mn-lt"/>
            </a:rPr>
            <a:t>Key Definitions</a:t>
          </a:r>
          <a:r>
            <a:rPr lang="en-US" sz="1050" b="1" baseline="0">
              <a:latin typeface="+mn-lt"/>
            </a:rPr>
            <a:t> and Examples</a:t>
          </a:r>
        </a:p>
        <a:p>
          <a:endParaRPr lang="en-US" sz="1050" baseline="0">
            <a:latin typeface="+mn-lt"/>
          </a:endParaRPr>
        </a:p>
        <a:p>
          <a:r>
            <a:rPr lang="en-US" sz="1100" b="1" baseline="0">
              <a:latin typeface="+mn-lt"/>
            </a:rPr>
            <a:t>Buildings (examples): </a:t>
          </a:r>
          <a:r>
            <a:rPr lang="en-US" sz="1100" b="0" baseline="0">
              <a:latin typeface="+mn-lt"/>
            </a:rPr>
            <a:t>o</a:t>
          </a:r>
          <a:r>
            <a:rPr lang="en-US" sz="1100" baseline="0">
              <a:latin typeface="+mn-lt"/>
            </a:rPr>
            <a:t>ffice, laboratories, hospital, school, museum, data center, warehouse</a:t>
          </a:r>
        </a:p>
        <a:p>
          <a:endParaRPr lang="en-US" sz="1100" baseline="0">
            <a:latin typeface="+mn-lt"/>
          </a:endParaRPr>
        </a:p>
        <a:p>
          <a:r>
            <a:rPr lang="en-US" sz="1100" b="1" baseline="0">
              <a:latin typeface="+mn-lt"/>
            </a:rPr>
            <a:t>Structures </a:t>
          </a:r>
          <a:r>
            <a:rPr lang="en-US" sz="1100" b="1" baseline="0">
              <a:solidFill>
                <a:schemeClr val="dk1"/>
              </a:solidFill>
              <a:latin typeface="+mn-lt"/>
              <a:ea typeface="+mn-ea"/>
              <a:cs typeface="+mn-cs"/>
            </a:rPr>
            <a:t>(examples): </a:t>
          </a:r>
          <a:r>
            <a:rPr lang="en-US" sz="1100" b="0" baseline="0">
              <a:solidFill>
                <a:schemeClr val="dk1"/>
              </a:solidFill>
              <a:latin typeface="+mn-lt"/>
              <a:ea typeface="+mn-ea"/>
              <a:cs typeface="+mn-cs"/>
            </a:rPr>
            <a:t>airfield pavements, harbors and ports, parking structures, utility systems </a:t>
          </a:r>
        </a:p>
        <a:p>
          <a:endParaRPr lang="en-US" sz="1100" b="1" baseline="0">
            <a:latin typeface="+mn-lt"/>
          </a:endParaRPr>
        </a:p>
        <a:p>
          <a:r>
            <a:rPr lang="en-US" sz="1100" b="1" baseline="0">
              <a:latin typeface="+mn-lt"/>
            </a:rPr>
            <a:t>Land </a:t>
          </a:r>
          <a:r>
            <a:rPr lang="en-US" sz="1100" b="1" baseline="0">
              <a:solidFill>
                <a:schemeClr val="dk1"/>
              </a:solidFill>
              <a:latin typeface="+mn-lt"/>
              <a:ea typeface="+mn-ea"/>
              <a:cs typeface="+mn-cs"/>
            </a:rPr>
            <a:t>(examples): </a:t>
          </a:r>
          <a:r>
            <a:rPr lang="en-US" sz="1100" b="0" baseline="0">
              <a:solidFill>
                <a:schemeClr val="dk1"/>
              </a:solidFill>
              <a:latin typeface="+mn-lt"/>
              <a:ea typeface="+mn-ea"/>
              <a:cs typeface="+mn-cs"/>
            </a:rPr>
            <a:t>agriculture, grazing, forest and wildlife, navigation and traffic aids </a:t>
          </a:r>
        </a:p>
        <a:p>
          <a:endParaRPr lang="en-US" sz="1100" b="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Disposition:  </a:t>
          </a:r>
          <a:r>
            <a:rPr lang="en-US" sz="1100" b="0" baseline="0">
              <a:solidFill>
                <a:schemeClr val="dk1"/>
              </a:solidFill>
              <a:latin typeface="+mn-lt"/>
              <a:ea typeface="+mn-ea"/>
              <a:cs typeface="+mn-cs"/>
            </a:rPr>
            <a:t>A</a:t>
          </a:r>
          <a:r>
            <a:rPr lang="en-US" sz="1100">
              <a:solidFill>
                <a:schemeClr val="dk1"/>
              </a:solidFill>
              <a:latin typeface="+mn-lt"/>
              <a:ea typeface="+mn-ea"/>
              <a:cs typeface="+mn-cs"/>
            </a:rPr>
            <a:t>ll assets that have exited the federal portfolio of assets during the reporting fiscal year.  This includes, but is not limited to</a:t>
          </a:r>
          <a:r>
            <a:rPr lang="en-US" sz="1100" baseline="0">
              <a:solidFill>
                <a:schemeClr val="dk1"/>
              </a:solidFill>
              <a:latin typeface="+mn-lt"/>
              <a:ea typeface="+mn-ea"/>
              <a:cs typeface="+mn-cs"/>
            </a:rPr>
            <a:t> </a:t>
          </a:r>
          <a:r>
            <a:rPr lang="en-US" sz="1100">
              <a:solidFill>
                <a:schemeClr val="dk1"/>
              </a:solidFill>
              <a:latin typeface="+mn-lt"/>
              <a:ea typeface="+mn-ea"/>
              <a:cs typeface="+mn-cs"/>
            </a:rPr>
            <a:t>sales, federal transfers, public benefit conveyances, and demolitions</a:t>
          </a:r>
          <a:r>
            <a:rPr lang="en-US" sz="1100" b="0" i="0" u="none">
              <a:solidFill>
                <a:schemeClr val="dk1"/>
              </a:solidFill>
              <a:latin typeface="+mn-lt"/>
              <a:ea typeface="+mn-ea"/>
              <a:cs typeface="+mn-cs"/>
            </a:rPr>
            <a:t>.  Disposition</a:t>
          </a:r>
          <a:r>
            <a:rPr lang="en-US" sz="1100" b="0" i="0" u="none" baseline="0">
              <a:solidFill>
                <a:schemeClr val="dk1"/>
              </a:solidFill>
              <a:latin typeface="+mn-lt"/>
              <a:ea typeface="+mn-ea"/>
              <a:cs typeface="+mn-cs"/>
            </a:rPr>
            <a:t> </a:t>
          </a:r>
          <a:r>
            <a:rPr lang="en-US" sz="1100">
              <a:solidFill>
                <a:schemeClr val="dk1"/>
              </a:solidFill>
              <a:latin typeface="+mn-lt"/>
              <a:ea typeface="+mn-ea"/>
              <a:cs typeface="+mn-cs"/>
            </a:rPr>
            <a:t>data is reported only in the year the asset has exited the federal portfolio of assets.</a:t>
          </a:r>
        </a:p>
        <a:p>
          <a:pPr marL="0" marR="0" indent="0" defTabSz="914400" eaLnBrk="1" fontAlgn="auto" latinLnBrk="0" hangingPunct="1">
            <a:lnSpc>
              <a:spcPct val="100000"/>
            </a:lnSpc>
            <a:spcBef>
              <a:spcPts val="0"/>
            </a:spcBef>
            <a:spcAft>
              <a:spcPts val="0"/>
            </a:spcAft>
            <a:buClrTx/>
            <a:buSzTx/>
            <a:buFontTx/>
            <a:buNone/>
            <a:tabLst/>
            <a:defRPr/>
          </a:pPr>
          <a:endParaRPr lang="en-US" sz="105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050">
            <a:effectLst/>
          </a:endParaRPr>
        </a:p>
        <a:p>
          <a:r>
            <a:rPr lang="en-US" sz="1100">
              <a:solidFill>
                <a:schemeClr val="dk1"/>
              </a:solidFill>
              <a:effectLst/>
              <a:latin typeface="+mn-lt"/>
              <a:ea typeface="+mn-ea"/>
              <a:cs typeface="+mn-cs"/>
            </a:rPr>
            <a:t>- recurring maintenance and repair costs;</a:t>
          </a:r>
          <a:endParaRPr lang="en-US" sz="1050">
            <a:effectLst/>
          </a:endParaRPr>
        </a:p>
        <a:p>
          <a:r>
            <a:rPr lang="en-US" sz="1100">
              <a:solidFill>
                <a:schemeClr val="dk1"/>
              </a:solidFill>
              <a:effectLst/>
              <a:latin typeface="+mn-lt"/>
              <a:ea typeface="+mn-ea"/>
              <a:cs typeface="+mn-cs"/>
            </a:rPr>
            <a:t>- utilities (includes plant operation and purchase of energy);</a:t>
          </a:r>
          <a:endParaRPr lang="en-US" sz="105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05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05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05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05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05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050" b="1" baseline="0">
            <a:solidFill>
              <a:schemeClr val="dk1"/>
            </a:solidFill>
            <a:latin typeface="+mn-lt"/>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103414</xdr:colOff>
      <xdr:row>33</xdr:row>
      <xdr:rowOff>156482</xdr:rowOff>
    </xdr:from>
    <xdr:to>
      <xdr:col>6</xdr:col>
      <xdr:colOff>265339</xdr:colOff>
      <xdr:row>36</xdr:row>
      <xdr:rowOff>175532</xdr:rowOff>
    </xdr:to>
    <xdr:sp macro="" textlink="">
      <xdr:nvSpPr>
        <xdr:cNvPr id="2" name="TextBox 1"/>
        <xdr:cNvSpPr txBox="1"/>
      </xdr:nvSpPr>
      <xdr:spPr>
        <a:xfrm>
          <a:off x="103414" y="14049375"/>
          <a:ext cx="7591425" cy="54972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All Other was the most commonly disposed property type for owned and otherwise managed buildings in FY 2017.  All Other represented 18 percent of all property types, followed by Warehouses at 17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38100</xdr:colOff>
      <xdr:row>27</xdr:row>
      <xdr:rowOff>9524</xdr:rowOff>
    </xdr:from>
    <xdr:to>
      <xdr:col>6</xdr:col>
      <xdr:colOff>38100</xdr:colOff>
      <xdr:row>30</xdr:row>
      <xdr:rowOff>0</xdr:rowOff>
    </xdr:to>
    <xdr:sp macro="" textlink="">
      <xdr:nvSpPr>
        <xdr:cNvPr id="2" name="TextBox 1"/>
        <xdr:cNvSpPr txBox="1"/>
      </xdr:nvSpPr>
      <xdr:spPr>
        <a:xfrm>
          <a:off x="38100" y="7286624"/>
          <a:ext cx="7524750"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Demolition was the most commonly used disposition method for owned and otherwise managed buildings in FY 2017.  Demolition represented 58 percent of all disposition methods, followed by Other at 16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152400</xdr:colOff>
      <xdr:row>23</xdr:row>
      <xdr:rowOff>152400</xdr:rowOff>
    </xdr:from>
    <xdr:to>
      <xdr:col>4</xdr:col>
      <xdr:colOff>114300</xdr:colOff>
      <xdr:row>27</xdr:row>
      <xdr:rowOff>171450</xdr:rowOff>
    </xdr:to>
    <xdr:sp macro="" textlink="">
      <xdr:nvSpPr>
        <xdr:cNvPr id="2" name="TextBox 1"/>
        <xdr:cNvSpPr txBox="1"/>
      </xdr:nvSpPr>
      <xdr:spPr>
        <a:xfrm>
          <a:off x="152400" y="10953750"/>
          <a:ext cx="6181725" cy="7429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Demolition was the most commonly used disposition method for structures in FY 2017.  Demolition represented 62 percent of all disposition methods, followed by Other at 27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685799</xdr:colOff>
      <xdr:row>2</xdr:row>
      <xdr:rowOff>165339</xdr:rowOff>
    </xdr:to>
    <xdr:pic>
      <xdr:nvPicPr>
        <xdr:cNvPr id="2" name="Picture 1" descr="gsa_logo3.jpg"/>
        <xdr:cNvPicPr>
          <a:picLocks noChangeAspect="1"/>
        </xdr:cNvPicPr>
      </xdr:nvPicPr>
      <xdr:blipFill>
        <a:blip xmlns:r="http://schemas.openxmlformats.org/officeDocument/2006/relationships" r:embed="rId1" cstate="print"/>
        <a:stretch>
          <a:fillRect/>
        </a:stretch>
      </xdr:blipFill>
      <xdr:spPr>
        <a:xfrm>
          <a:off x="0" y="0"/>
          <a:ext cx="685799" cy="56538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95250</xdr:colOff>
      <xdr:row>19</xdr:row>
      <xdr:rowOff>171450</xdr:rowOff>
    </xdr:from>
    <xdr:to>
      <xdr:col>5</xdr:col>
      <xdr:colOff>95250</xdr:colOff>
      <xdr:row>22</xdr:row>
      <xdr:rowOff>104776</xdr:rowOff>
    </xdr:to>
    <xdr:sp macro="" textlink="">
      <xdr:nvSpPr>
        <xdr:cNvPr id="2" name="TextBox 1"/>
        <xdr:cNvSpPr txBox="1"/>
      </xdr:nvSpPr>
      <xdr:spPr>
        <a:xfrm>
          <a:off x="95250" y="6134100"/>
          <a:ext cx="6229350" cy="476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latin typeface="+mn-lt"/>
              <a:cs typeface="Arial" panose="020B0604020202020204" pitchFamily="34" charset="0"/>
            </a:rPr>
            <a:t>Sale was the most commonly used disposition method for land in FY 2017.  Sale represented 41 percent of all disposition methods, followed by Other at 39 percent. </a:t>
          </a:r>
          <a:endParaRPr lang="en-US" sz="1100">
            <a:solidFill>
              <a:sysClr val="windowText" lastClr="000000"/>
            </a:solidFill>
            <a:latin typeface="+mn-lt"/>
            <a:cs typeface="Arial" panose="020B0604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57151</xdr:colOff>
      <xdr:row>18</xdr:row>
      <xdr:rowOff>28576</xdr:rowOff>
    </xdr:from>
    <xdr:to>
      <xdr:col>4</xdr:col>
      <xdr:colOff>952500</xdr:colOff>
      <xdr:row>33</xdr:row>
      <xdr:rowOff>133350</xdr:rowOff>
    </xdr:to>
    <xdr:sp macro="" textlink="">
      <xdr:nvSpPr>
        <xdr:cNvPr id="2" name="TextBox 1"/>
        <xdr:cNvSpPr txBox="1"/>
      </xdr:nvSpPr>
      <xdr:spPr>
        <a:xfrm>
          <a:off x="57151" y="4171951"/>
          <a:ext cx="6715124" cy="25336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11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a:t>
          </a:r>
        </a:p>
        <a:p>
          <a:r>
            <a:rPr lang="en-US" sz="1100" b="1">
              <a:solidFill>
                <a:schemeClr val="dk1"/>
              </a:solidFill>
              <a:latin typeface="+mn-lt"/>
              <a:ea typeface="+mn-ea"/>
              <a:cs typeface="+mn-cs"/>
            </a:rPr>
            <a:t>National Historic Landmark – NHL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Listed – NRL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Eligible – NRE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Non-contributing element of NHL/NRL district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Not Evaluated </a:t>
          </a:r>
          <a:endParaRPr lang="en-US" sz="1100" b="0">
            <a:solidFill>
              <a:schemeClr val="dk1"/>
            </a:solidFill>
            <a:latin typeface="+mn-lt"/>
            <a:ea typeface="+mn-ea"/>
            <a:cs typeface="+mn-cs"/>
          </a:endParaRPr>
        </a:p>
        <a:p>
          <a:r>
            <a:rPr lang="en-US" sz="1100" b="1">
              <a:solidFill>
                <a:schemeClr val="dk1"/>
              </a:solidFill>
              <a:latin typeface="+mn-lt"/>
              <a:ea typeface="+mn-ea"/>
              <a:cs typeface="+mn-cs"/>
            </a:rPr>
            <a:t>Evaluated, Not Historic </a:t>
          </a:r>
        </a:p>
        <a:p>
          <a:pPr lvl="1"/>
          <a:endParaRPr lang="en-US" sz="1100">
            <a:solidFill>
              <a:schemeClr val="dk1"/>
            </a:solidFill>
            <a:latin typeface="+mn-lt"/>
            <a:ea typeface="+mn-ea"/>
            <a:cs typeface="+mn-cs"/>
          </a:endParaRPr>
        </a:p>
        <a:p>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Executive Order 13007 and Section 304 of the National Historic Preservation Act.</a:t>
          </a:r>
        </a:p>
      </xdr:txBody>
    </xdr:sp>
    <xdr:clientData/>
  </xdr:twoCellAnchor>
  <xdr:twoCellAnchor>
    <xdr:from>
      <xdr:col>0</xdr:col>
      <xdr:colOff>38100</xdr:colOff>
      <xdr:row>14</xdr:row>
      <xdr:rowOff>95250</xdr:rowOff>
    </xdr:from>
    <xdr:to>
      <xdr:col>5</xdr:col>
      <xdr:colOff>0</xdr:colOff>
      <xdr:row>17</xdr:row>
      <xdr:rowOff>66675</xdr:rowOff>
    </xdr:to>
    <xdr:sp macro="" textlink="">
      <xdr:nvSpPr>
        <xdr:cNvPr id="3" name="TextBox 2"/>
        <xdr:cNvSpPr txBox="1"/>
      </xdr:nvSpPr>
      <xdr:spPr>
        <a:xfrm>
          <a:off x="38100" y="3590925"/>
          <a:ext cx="6743700" cy="4572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latin typeface="+mn-lt"/>
            </a:rPr>
            <a:t>In FY</a:t>
          </a:r>
          <a:r>
            <a:rPr lang="en-US" sz="1100" baseline="0">
              <a:solidFill>
                <a:sysClr val="windowText" lastClr="000000"/>
              </a:solidFill>
              <a:latin typeface="+mn-lt"/>
            </a:rPr>
            <a:t> 2017, less than 1 percent (2,383 assets) of the applicable federal portfolio had National Historic Landmark status.   </a:t>
          </a:r>
          <a:endParaRPr lang="en-US" sz="1100">
            <a:solidFill>
              <a:sysClr val="windowText" lastClr="000000"/>
            </a:solidFill>
            <a:latin typeface="+mn-lt"/>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9525</xdr:colOff>
      <xdr:row>66</xdr:row>
      <xdr:rowOff>9526</xdr:rowOff>
    </xdr:from>
    <xdr:to>
      <xdr:col>4</xdr:col>
      <xdr:colOff>0</xdr:colOff>
      <xdr:row>81</xdr:row>
      <xdr:rowOff>38100</xdr:rowOff>
    </xdr:to>
    <xdr:sp macro="" textlink="">
      <xdr:nvSpPr>
        <xdr:cNvPr id="2" name="TextBox 1"/>
        <xdr:cNvSpPr txBox="1"/>
      </xdr:nvSpPr>
      <xdr:spPr>
        <a:xfrm>
          <a:off x="9525" y="13735051"/>
          <a:ext cx="7400925" cy="24574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600" b="1" baseline="0"/>
        </a:p>
        <a:p>
          <a:r>
            <a:rPr lang="en-US" sz="1100" b="1">
              <a:solidFill>
                <a:schemeClr val="dk1"/>
              </a:solidFill>
              <a:latin typeface="+mn-lt"/>
              <a:ea typeface="+mn-ea"/>
              <a:cs typeface="+mn-cs"/>
            </a:rPr>
            <a:t>Historical Status:</a:t>
          </a:r>
          <a:r>
            <a:rPr lang="en-US" sz="1100">
              <a:solidFill>
                <a:schemeClr val="dk1"/>
              </a:solidFill>
              <a:latin typeface="+mn-lt"/>
              <a:ea typeface="+mn-ea"/>
              <a:cs typeface="+mn-cs"/>
            </a:rPr>
            <a:t> </a:t>
          </a:r>
        </a:p>
        <a:p>
          <a:r>
            <a:rPr lang="en-US" sz="1100" b="1">
              <a:solidFill>
                <a:schemeClr val="dk1"/>
              </a:solidFill>
              <a:latin typeface="+mn-lt"/>
              <a:ea typeface="+mn-ea"/>
              <a:cs typeface="+mn-cs"/>
            </a:rPr>
            <a:t>National Historic Landmark – NHL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Listed – NRL </a:t>
          </a:r>
          <a:endParaRPr lang="en-US" sz="1100" b="0">
            <a:solidFill>
              <a:schemeClr val="dk1"/>
            </a:solidFill>
            <a:latin typeface="+mn-lt"/>
            <a:ea typeface="+mn-ea"/>
            <a:cs typeface="+mn-cs"/>
          </a:endParaRPr>
        </a:p>
        <a:p>
          <a:r>
            <a:rPr lang="en-US" sz="1100" b="1">
              <a:solidFill>
                <a:schemeClr val="dk1"/>
              </a:solidFill>
              <a:latin typeface="+mn-lt"/>
              <a:ea typeface="+mn-ea"/>
              <a:cs typeface="+mn-cs"/>
            </a:rPr>
            <a:t>National Register Eligible – NRE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Non-contributing element of NHL/NRL district </a:t>
          </a:r>
          <a:endParaRPr lang="en-US" sz="1100" b="0">
            <a:solidFill>
              <a:schemeClr val="dk1"/>
            </a:solidFill>
            <a:latin typeface="+mn-lt"/>
            <a:ea typeface="+mn-ea"/>
            <a:cs typeface="+mn-cs"/>
          </a:endParaRPr>
        </a:p>
        <a:p>
          <a:r>
            <a:rPr lang="en-US" sz="1100" b="1">
              <a:solidFill>
                <a:schemeClr val="dk1"/>
              </a:solidFill>
              <a:latin typeface="+mn-lt"/>
              <a:ea typeface="+mn-ea"/>
              <a:cs typeface="+mn-cs"/>
            </a:rPr>
            <a:t>Not Evaluated </a:t>
          </a:r>
          <a:endParaRPr lang="en-US" sz="1100" b="0">
            <a:solidFill>
              <a:schemeClr val="dk1"/>
            </a:solidFill>
            <a:latin typeface="+mn-lt"/>
            <a:ea typeface="+mn-ea"/>
            <a:cs typeface="+mn-cs"/>
          </a:endParaRPr>
        </a:p>
        <a:p>
          <a:r>
            <a:rPr lang="en-US" sz="1100" b="1">
              <a:solidFill>
                <a:schemeClr val="dk1"/>
              </a:solidFill>
              <a:latin typeface="+mn-lt"/>
              <a:ea typeface="+mn-ea"/>
              <a:cs typeface="+mn-cs"/>
            </a:rPr>
            <a:t>Evaluated, Not Historic </a:t>
          </a:r>
        </a:p>
        <a:p>
          <a:pPr lvl="1"/>
          <a:endParaRPr lang="en-US" sz="500">
            <a:solidFill>
              <a:schemeClr val="dk1"/>
            </a:solidFill>
            <a:latin typeface="+mn-lt"/>
            <a:ea typeface="+mn-ea"/>
            <a:cs typeface="+mn-cs"/>
          </a:endParaRPr>
        </a:p>
        <a:p>
          <a:r>
            <a:rPr lang="en-US" sz="1100" b="1" i="1">
              <a:solidFill>
                <a:schemeClr val="dk1"/>
              </a:solidFill>
              <a:latin typeface="+mn-lt"/>
              <a:ea typeface="+mn-ea"/>
              <a:cs typeface="+mn-cs"/>
            </a:rPr>
            <a:t>Historical status</a:t>
          </a:r>
          <a:r>
            <a:rPr lang="en-US" sz="1100">
              <a:solidFill>
                <a:schemeClr val="dk1"/>
              </a:solidFill>
              <a:latin typeface="+mn-lt"/>
              <a:ea typeface="+mn-ea"/>
              <a:cs typeface="+mn-cs"/>
            </a:rPr>
            <a:t> is reported on all owned buildings, structures, and land assets, except those assets that have been evaluated and for which disclosure of historic status is restricted based upon Executive </a:t>
          </a:r>
          <a:r>
            <a:rPr lang="en-US" sz="1100" baseline="0">
              <a:solidFill>
                <a:schemeClr val="dk1"/>
              </a:solidFill>
              <a:latin typeface="+mn-lt"/>
              <a:ea typeface="+mn-ea"/>
              <a:cs typeface="+mn-cs"/>
            </a:rPr>
            <a:t> Order 1</a:t>
          </a:r>
          <a:r>
            <a:rPr lang="en-US" sz="1100">
              <a:solidFill>
                <a:schemeClr val="dk1"/>
              </a:solidFill>
              <a:latin typeface="+mn-lt"/>
              <a:ea typeface="+mn-ea"/>
              <a:cs typeface="+mn-cs"/>
            </a:rPr>
            <a:t>3007 and Section 304 of the National Historic Preservation Act.</a:t>
          </a:r>
          <a:endParaRPr lang="en-US" sz="1050">
            <a:solidFill>
              <a:schemeClr val="dk1"/>
            </a:solidFill>
            <a:latin typeface="+mn-lt"/>
            <a:ea typeface="+mn-ea"/>
            <a:cs typeface="+mn-cs"/>
          </a:endParaRPr>
        </a:p>
      </xdr:txBody>
    </xdr:sp>
    <xdr:clientData/>
  </xdr:twoCellAnchor>
  <xdr:twoCellAnchor>
    <xdr:from>
      <xdr:col>0</xdr:col>
      <xdr:colOff>28575</xdr:colOff>
      <xdr:row>61</xdr:row>
      <xdr:rowOff>142875</xdr:rowOff>
    </xdr:from>
    <xdr:to>
      <xdr:col>4</xdr:col>
      <xdr:colOff>0</xdr:colOff>
      <xdr:row>65</xdr:row>
      <xdr:rowOff>0</xdr:rowOff>
    </xdr:to>
    <xdr:sp macro="" textlink="">
      <xdr:nvSpPr>
        <xdr:cNvPr id="3" name="TextBox 2"/>
        <xdr:cNvSpPr txBox="1"/>
      </xdr:nvSpPr>
      <xdr:spPr>
        <a:xfrm>
          <a:off x="28575" y="13058775"/>
          <a:ext cx="7381875" cy="5048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ysClr val="windowText" lastClr="000000"/>
              </a:solidFill>
            </a:rPr>
            <a:t>California, Maryland and Virginia have the largest combined number of assets with National Historic Landmark and National Register Listed designations. </a:t>
          </a:r>
          <a:endParaRPr lang="en-US" sz="1100">
            <a:solidFill>
              <a:sysClr val="windowText" lastClr="00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38100</xdr:colOff>
      <xdr:row>27</xdr:row>
      <xdr:rowOff>47625</xdr:rowOff>
    </xdr:from>
    <xdr:to>
      <xdr:col>6</xdr:col>
      <xdr:colOff>771525</xdr:colOff>
      <xdr:row>41</xdr:row>
      <xdr:rowOff>28574</xdr:rowOff>
    </xdr:to>
    <xdr:sp macro="" textlink="">
      <xdr:nvSpPr>
        <xdr:cNvPr id="2" name="TextBox 1"/>
        <xdr:cNvSpPr txBox="1"/>
      </xdr:nvSpPr>
      <xdr:spPr>
        <a:xfrm>
          <a:off x="38100" y="7277100"/>
          <a:ext cx="9163050" cy="224789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Historical Status:</a:t>
          </a:r>
          <a:r>
            <a:rPr lang="en-US" sz="1100">
              <a:solidFill>
                <a:schemeClr val="dk1"/>
              </a:solidFill>
              <a:effectLst/>
              <a:latin typeface="+mn-lt"/>
              <a:ea typeface="+mn-ea"/>
              <a:cs typeface="+mn-cs"/>
            </a:rPr>
            <a:t> </a:t>
          </a:r>
          <a:endParaRPr lang="en-US" sz="1050">
            <a:effectLst/>
          </a:endParaRPr>
        </a:p>
        <a:p>
          <a:r>
            <a:rPr lang="en-US" sz="1100" b="1">
              <a:solidFill>
                <a:schemeClr val="dk1"/>
              </a:solidFill>
              <a:effectLst/>
              <a:latin typeface="+mn-lt"/>
              <a:ea typeface="+mn-ea"/>
              <a:cs typeface="+mn-cs"/>
            </a:rPr>
            <a:t>National Historic Landmark – NHL </a:t>
          </a:r>
          <a:endParaRPr lang="en-US" sz="1050">
            <a:effectLst/>
          </a:endParaRPr>
        </a:p>
        <a:p>
          <a:r>
            <a:rPr lang="en-US" sz="1100" b="1">
              <a:solidFill>
                <a:schemeClr val="dk1"/>
              </a:solidFill>
              <a:effectLst/>
              <a:latin typeface="+mn-lt"/>
              <a:ea typeface="+mn-ea"/>
              <a:cs typeface="+mn-cs"/>
            </a:rPr>
            <a:t>National Register Listed – NRL </a:t>
          </a:r>
          <a:endParaRPr lang="en-US" sz="1050">
            <a:effectLst/>
          </a:endParaRPr>
        </a:p>
        <a:p>
          <a:r>
            <a:rPr lang="en-US" sz="1100" b="1">
              <a:solidFill>
                <a:schemeClr val="dk1"/>
              </a:solidFill>
              <a:effectLst/>
              <a:latin typeface="+mn-lt"/>
              <a:ea typeface="+mn-ea"/>
              <a:cs typeface="+mn-cs"/>
            </a:rPr>
            <a:t>National Register Eligible – NRE </a:t>
          </a:r>
          <a:endParaRPr lang="en-US" sz="1050">
            <a:effectLst/>
          </a:endParaRPr>
        </a:p>
        <a:p>
          <a:r>
            <a:rPr lang="en-US" sz="1100" b="1">
              <a:solidFill>
                <a:schemeClr val="dk1"/>
              </a:solidFill>
              <a:effectLst/>
              <a:latin typeface="+mn-lt"/>
              <a:ea typeface="+mn-ea"/>
              <a:cs typeface="+mn-cs"/>
            </a:rPr>
            <a:t>Non-contributing element of NHL/NRL district </a:t>
          </a:r>
          <a:endParaRPr lang="en-US" sz="1050">
            <a:effectLst/>
          </a:endParaRPr>
        </a:p>
        <a:p>
          <a:r>
            <a:rPr lang="en-US" sz="1100" b="1">
              <a:solidFill>
                <a:schemeClr val="dk1"/>
              </a:solidFill>
              <a:effectLst/>
              <a:latin typeface="+mn-lt"/>
              <a:ea typeface="+mn-ea"/>
              <a:cs typeface="+mn-cs"/>
            </a:rPr>
            <a:t>Not Evaluated </a:t>
          </a:r>
          <a:endParaRPr lang="en-US" sz="1050">
            <a:effectLst/>
          </a:endParaRPr>
        </a:p>
        <a:p>
          <a:r>
            <a:rPr lang="en-US" sz="1100" b="1">
              <a:solidFill>
                <a:schemeClr val="dk1"/>
              </a:solidFill>
              <a:effectLst/>
              <a:latin typeface="+mn-lt"/>
              <a:ea typeface="+mn-ea"/>
              <a:cs typeface="+mn-cs"/>
            </a:rPr>
            <a:t>Evaluated, Not Historic </a:t>
          </a:r>
          <a:endParaRPr lang="en-US" sz="1050">
            <a:effectLst/>
          </a:endParaRPr>
        </a:p>
        <a:p>
          <a:endParaRPr lang="en-US" sz="1100" b="1" i="1">
            <a:solidFill>
              <a:schemeClr val="dk1"/>
            </a:solidFill>
            <a:effectLst/>
            <a:latin typeface="+mn-lt"/>
            <a:ea typeface="+mn-ea"/>
            <a:cs typeface="+mn-cs"/>
          </a:endParaRPr>
        </a:p>
        <a:p>
          <a:r>
            <a:rPr lang="en-US" sz="1100" b="1" i="1">
              <a:solidFill>
                <a:schemeClr val="dk1"/>
              </a:solidFill>
              <a:effectLst/>
              <a:latin typeface="+mn-lt"/>
              <a:ea typeface="+mn-ea"/>
              <a:cs typeface="+mn-cs"/>
            </a:rPr>
            <a:t>Historical status</a:t>
          </a:r>
          <a:r>
            <a:rPr lang="en-US" sz="1100">
              <a:solidFill>
                <a:schemeClr val="dk1"/>
              </a:solidFill>
              <a:effectLst/>
              <a:latin typeface="+mn-lt"/>
              <a:ea typeface="+mn-ea"/>
              <a:cs typeface="+mn-cs"/>
            </a:rPr>
            <a:t> is reported on all owned buildings, structures, and land assets, except those assets that have been evaluated and for which disclosure of historic status is restricted based upon Executive Order 13007 and Section 304 of the National Historic Preservation Act.</a:t>
          </a:r>
          <a:endParaRPr lang="en-US" sz="1050">
            <a:effectLst/>
          </a:endParaRPr>
        </a:p>
        <a:p>
          <a:endParaRPr lang="en-US" sz="1050" b="1" baseline="0">
            <a:latin typeface="+mn-lt"/>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57150</xdr:colOff>
      <xdr:row>29</xdr:row>
      <xdr:rowOff>152399</xdr:rowOff>
    </xdr:from>
    <xdr:to>
      <xdr:col>3</xdr:col>
      <xdr:colOff>504825</xdr:colOff>
      <xdr:row>38</xdr:row>
      <xdr:rowOff>28575</xdr:rowOff>
    </xdr:to>
    <xdr:sp macro="" textlink="">
      <xdr:nvSpPr>
        <xdr:cNvPr id="2" name="TextBox 1"/>
        <xdr:cNvSpPr txBox="1"/>
      </xdr:nvSpPr>
      <xdr:spPr>
        <a:xfrm>
          <a:off x="57150" y="7467599"/>
          <a:ext cx="5314950" cy="133350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a:t>
          </a:r>
          <a:endParaRPr lang="en-US"/>
        </a:p>
        <a:p>
          <a:pPr algn="l"/>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endParaRPr lang="en-US" sz="1100">
            <a:solidFill>
              <a:schemeClr val="dk1"/>
            </a:solidFill>
            <a:latin typeface="+mn-lt"/>
            <a:ea typeface="+mn-ea"/>
            <a:cs typeface="+mn-cs"/>
          </a:endParaRPr>
        </a:p>
        <a:p>
          <a:endParaRPr lang="en-US" sz="600" baseline="0"/>
        </a:p>
        <a:p>
          <a:r>
            <a:rPr lang="en-US" sz="1100" b="1" i="0">
              <a:solidFill>
                <a:schemeClr val="dk1"/>
              </a:solidFill>
              <a:latin typeface="+mn-lt"/>
              <a:ea typeface="+mn-ea"/>
              <a:cs typeface="+mn-cs"/>
            </a:rPr>
            <a:t>Sustainability</a:t>
          </a:r>
          <a:r>
            <a:rPr lang="en-US" sz="1100">
              <a:solidFill>
                <a:schemeClr val="dk1"/>
              </a:solidFill>
              <a:latin typeface="+mn-lt"/>
              <a:ea typeface="+mn-ea"/>
              <a:cs typeface="+mn-cs"/>
            </a:rPr>
            <a:t> reflects whether or not an asset meets the sustainability criteria set forth in Section 2 (g) (iii) of Executive Order 13514.  </a:t>
          </a:r>
          <a:endParaRPr lang="en-US" sz="1100" b="1">
            <a:solidFill>
              <a:schemeClr val="dk1"/>
            </a:solidFill>
            <a:latin typeface="+mn-lt"/>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104776</xdr:colOff>
      <xdr:row>15</xdr:row>
      <xdr:rowOff>38099</xdr:rowOff>
    </xdr:from>
    <xdr:to>
      <xdr:col>7</xdr:col>
      <xdr:colOff>19050</xdr:colOff>
      <xdr:row>42</xdr:row>
      <xdr:rowOff>85726</xdr:rowOff>
    </xdr:to>
    <xdr:sp macro="" textlink="">
      <xdr:nvSpPr>
        <xdr:cNvPr id="2" name="TextBox 1"/>
        <xdr:cNvSpPr txBox="1"/>
      </xdr:nvSpPr>
      <xdr:spPr>
        <a:xfrm>
          <a:off x="104776" y="3114674"/>
          <a:ext cx="8039099" cy="4419602"/>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pPr algn="ctr"/>
          <a:endParaRPr lang="en-US" sz="1100" b="1" baseline="0"/>
        </a:p>
        <a:p>
          <a:r>
            <a:rPr lang="en-US" sz="1100" b="1" i="0">
              <a:solidFill>
                <a:schemeClr val="dk1"/>
              </a:solidFill>
              <a:latin typeface="+mn-lt"/>
              <a:ea typeface="+mn-ea"/>
              <a:cs typeface="+mn-cs"/>
            </a:rPr>
            <a:t>Status indicator</a:t>
          </a:r>
          <a:r>
            <a:rPr lang="en-US" sz="1100" i="0">
              <a:solidFill>
                <a:schemeClr val="dk1"/>
              </a:solidFill>
              <a:latin typeface="+mn-lt"/>
              <a:ea typeface="+mn-ea"/>
              <a:cs typeface="+mn-cs"/>
            </a:rPr>
            <a:t> </a:t>
          </a:r>
          <a:r>
            <a:rPr lang="en-US" sz="1100">
              <a:solidFill>
                <a:schemeClr val="dk1"/>
              </a:solidFill>
              <a:latin typeface="+mn-lt"/>
              <a:ea typeface="+mn-ea"/>
              <a:cs typeface="+mn-cs"/>
            </a:rPr>
            <a:t>reflects the </a:t>
          </a:r>
          <a:r>
            <a:rPr lang="en-US" sz="1100" i="1">
              <a:solidFill>
                <a:schemeClr val="dk1"/>
              </a:solidFill>
              <a:latin typeface="+mn-lt"/>
              <a:ea typeface="+mn-ea"/>
              <a:cs typeface="+mn-cs"/>
            </a:rPr>
            <a:t>predominant</a:t>
          </a:r>
          <a:r>
            <a:rPr lang="en-US" sz="1100">
              <a:solidFill>
                <a:schemeClr val="dk1"/>
              </a:solidFill>
              <a:latin typeface="+mn-lt"/>
              <a:ea typeface="+mn-ea"/>
              <a:cs typeface="+mn-cs"/>
            </a:rPr>
            <a:t> physical/operational status of the asset.</a:t>
          </a:r>
          <a:r>
            <a:rPr lang="en-US" sz="1100" baseline="0">
              <a:solidFill>
                <a:schemeClr val="dk1"/>
              </a:solidFill>
              <a:latin typeface="+mn-lt"/>
              <a:ea typeface="+mn-ea"/>
              <a:cs typeface="+mn-cs"/>
            </a:rPr>
            <a:t>  </a:t>
          </a:r>
          <a:r>
            <a:rPr lang="en-US" sz="1100">
              <a:solidFill>
                <a:schemeClr val="dk1"/>
              </a:solidFill>
              <a:latin typeface="+mn-lt"/>
              <a:ea typeface="+mn-ea"/>
              <a:cs typeface="+mn-cs"/>
            </a:rPr>
            <a:t>Buildings, structures, and land assets</a:t>
          </a:r>
          <a:r>
            <a:rPr lang="en-US" sz="1100" baseline="0">
              <a:solidFill>
                <a:schemeClr val="dk1"/>
              </a:solidFill>
              <a:latin typeface="+mn-lt"/>
              <a:ea typeface="+mn-ea"/>
              <a:cs typeface="+mn-cs"/>
            </a:rPr>
            <a:t> have one of the following status categories:</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Active: </a:t>
          </a:r>
          <a:r>
            <a:rPr lang="en-US" sz="1100">
              <a:solidFill>
                <a:schemeClr val="dk1"/>
              </a:solidFill>
              <a:latin typeface="+mn-lt"/>
              <a:ea typeface="+mn-ea"/>
              <a:cs typeface="+mn-cs"/>
            </a:rPr>
            <a:t>Asset is currently needed to support agency’s mission or function.</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Inactive:</a:t>
          </a:r>
          <a:r>
            <a:rPr lang="en-US" sz="1100">
              <a:solidFill>
                <a:schemeClr val="dk1"/>
              </a:solidFill>
              <a:latin typeface="+mn-lt"/>
              <a:ea typeface="+mn-ea"/>
              <a:cs typeface="+mn-cs"/>
            </a:rPr>
            <a:t> Asset is not currently needed to support agency’s mission or function but will have a planned need in the future.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Report of Excess Submitted:</a:t>
          </a:r>
          <a:r>
            <a:rPr lang="en-US" sz="1100">
              <a:solidFill>
                <a:schemeClr val="dk1"/>
              </a:solidFill>
              <a:latin typeface="+mn-lt"/>
              <a:ea typeface="+mn-ea"/>
              <a:cs typeface="+mn-cs"/>
            </a:rPr>
            <a:t> Agency has submitted a report of excess (ROE) to GSA and is pending acceptance by GSA.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Report of Excess Accepted:</a:t>
          </a:r>
          <a:r>
            <a:rPr lang="en-US" sz="1100">
              <a:solidFill>
                <a:schemeClr val="dk1"/>
              </a:solidFill>
              <a:latin typeface="+mn-lt"/>
              <a:ea typeface="+mn-ea"/>
              <a:cs typeface="+mn-cs"/>
            </a:rPr>
            <a:t> Agency has received an acceptance of the ROE from the GSA Disposal Office.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Determination to Dispose:</a:t>
          </a:r>
          <a:r>
            <a:rPr lang="en-US" sz="1100">
              <a:solidFill>
                <a:schemeClr val="dk1"/>
              </a:solidFill>
              <a:latin typeface="+mn-lt"/>
              <a:ea typeface="+mn-ea"/>
              <a:cs typeface="+mn-cs"/>
            </a:rPr>
            <a:t> Agency has made the final determination to remove the asset from the inventory pursuant to independent statutory authorities.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Cannot Currently be Disposed:</a:t>
          </a:r>
          <a:r>
            <a:rPr lang="en-US" sz="1100">
              <a:solidFill>
                <a:schemeClr val="dk1"/>
              </a:solidFill>
              <a:latin typeface="+mn-lt"/>
              <a:ea typeface="+mn-ea"/>
              <a:cs typeface="+mn-cs"/>
            </a:rPr>
            <a:t> Asset that has no long term need however it “cannot currently be disposed” due to certain circumstances, such as environmental remediation, historical status, etc.</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Surplus:</a:t>
          </a:r>
          <a:r>
            <a:rPr lang="en-US" sz="1100" b="1" baseline="0">
              <a:solidFill>
                <a:schemeClr val="dk1"/>
              </a:solidFill>
              <a:latin typeface="+mn-lt"/>
              <a:ea typeface="+mn-ea"/>
              <a:cs typeface="+mn-cs"/>
            </a:rPr>
            <a:t>  </a:t>
          </a:r>
          <a:r>
            <a:rPr lang="en-US" sz="1100">
              <a:solidFill>
                <a:schemeClr val="dk1"/>
              </a:solidFill>
              <a:effectLst/>
              <a:latin typeface="+mn-lt"/>
              <a:ea typeface="+mn-ea"/>
              <a:cs typeface="+mn-cs"/>
            </a:rPr>
            <a:t>Consistent with statutory definition cited in  41 C.F.R. § 102-75.1160; accord 45 C.F.R. § 12a.1; 24 C.F.R. § 581.1. Surplus property means any excess real property not required by any Federal landholding agency for its needs or the discharge of its responsibilities, as determined by the Administrator of GSA.  Agencies with independent authority to dispose of assets may also declare assets as “surplus”, depending on the processes prescribed in their statutory authorities.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xdr:txBody>
    </xdr:sp>
    <xdr:clientData/>
  </xdr:twoCellAnchor>
  <xdr:twoCellAnchor>
    <xdr:from>
      <xdr:col>0</xdr:col>
      <xdr:colOff>104776</xdr:colOff>
      <xdr:row>43</xdr:row>
      <xdr:rowOff>28575</xdr:rowOff>
    </xdr:from>
    <xdr:to>
      <xdr:col>7</xdr:col>
      <xdr:colOff>9526</xdr:colOff>
      <xdr:row>66</xdr:row>
      <xdr:rowOff>66675</xdr:rowOff>
    </xdr:to>
    <xdr:sp macro="" textlink="">
      <xdr:nvSpPr>
        <xdr:cNvPr id="3" name="TextBox 2"/>
        <xdr:cNvSpPr txBox="1"/>
      </xdr:nvSpPr>
      <xdr:spPr>
        <a:xfrm>
          <a:off x="104776" y="7639050"/>
          <a:ext cx="8029575" cy="3762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Reporting Statement from the</a:t>
          </a:r>
          <a:r>
            <a:rPr lang="en-US" sz="1100" b="1" i="0" baseline="0">
              <a:solidFill>
                <a:schemeClr val="dk1"/>
              </a:solidFill>
              <a:effectLst/>
              <a:latin typeface="+mn-lt"/>
              <a:ea typeface="+mn-ea"/>
              <a:cs typeface="+mn-cs"/>
            </a:rPr>
            <a:t> General Services Administration</a:t>
          </a:r>
          <a:endParaRPr lang="en-US">
            <a:effectLst/>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GSA has a unique mission as both landholding agency and the provider of space for other federal agencies.  This mission influences the reporting of GSA’s inventory especially for the status and utilization data elements.  </a:t>
          </a:r>
        </a:p>
        <a:p>
          <a:r>
            <a:rPr lang="en-US" sz="1100">
              <a:solidFill>
                <a:schemeClr val="dk1"/>
              </a:solidFill>
              <a:latin typeface="+mn-lt"/>
              <a:ea typeface="+mn-ea"/>
              <a:cs typeface="+mn-cs"/>
            </a:rPr>
            <a:t> </a:t>
          </a:r>
        </a:p>
        <a:p>
          <a:r>
            <a:rPr lang="en-US" sz="1100">
              <a:solidFill>
                <a:schemeClr val="dk1"/>
              </a:solidFill>
              <a:latin typeface="+mn-lt"/>
              <a:ea typeface="+mn-ea"/>
              <a:cs typeface="+mn-cs"/>
            </a:rPr>
            <a:t>GSA typically reports the status of assets as either active or excess. Specifically, assets in our inventory that are needed to meet the space needs of our tenant agencies are labeled as active, and once an asset is determined to be no longer needed to support our mission, does the status change to excess.  We are reassessing our use of the status data element categories to better address the status of assets completely vacant without a viable asset strategy or a defined customer need.</a:t>
          </a:r>
        </a:p>
        <a:p>
          <a:r>
            <a:rPr lang="en-US" sz="1100">
              <a:solidFill>
                <a:schemeClr val="dk1"/>
              </a:solidFill>
              <a:latin typeface="+mn-lt"/>
              <a:ea typeface="+mn-ea"/>
              <a:cs typeface="+mn-cs"/>
            </a:rPr>
            <a:t> </a:t>
          </a:r>
        </a:p>
        <a:p>
          <a:r>
            <a:rPr lang="en-US" sz="1100">
              <a:solidFill>
                <a:schemeClr val="dk1"/>
              </a:solidFill>
              <a:latin typeface="+mn-lt"/>
              <a:ea typeface="+mn-ea"/>
              <a:cs typeface="+mn-cs"/>
            </a:rPr>
            <a:t>GSA reports assets as unutilized or underutilized based upon the statutory definitions per the McKinney Vento Act.  GSA's role in the reporting of properties to the </a:t>
          </a:r>
          <a:r>
            <a:rPr lang="en-US" sz="1100" b="0" i="0">
              <a:solidFill>
                <a:schemeClr val="dk1"/>
              </a:solidFill>
              <a:effectLst/>
              <a:latin typeface="+mn-lt"/>
              <a:ea typeface="+mn-ea"/>
              <a:cs typeface="+mn-cs"/>
            </a:rPr>
            <a:t>U.S. Department of Housing and Urban Development </a:t>
          </a:r>
          <a:r>
            <a:rPr lang="en-US" sz="1100">
              <a:solidFill>
                <a:schemeClr val="dk1"/>
              </a:solidFill>
              <a:latin typeface="+mn-lt"/>
              <a:ea typeface="+mn-ea"/>
              <a:cs typeface="+mn-cs"/>
            </a:rPr>
            <a:t>(HUD) is rather unique in that we are both a landholding agency as well as the primary disposal agent for real property across the Federal Government.  Given this dual role, GSA-held properties are reported to HUD as they are submitted for disposal, at which point they are excess.  As a provider of space to other federal agencies, properties held by GSA are sometimes vacant or partially vacant as tenant agencies' housing needs fluctuate with expansion and contraction.  As this fluctuation occurs, GSA updates the inventory data for these properties in order to assist in fully optimizing the asset; therefore, properties that temporarily contain vacant space as a result of fluctuating tenant needs are nonetheless still meeting GSA's mission needs in that the available space is needed to provide space for federal tenants. Consequently, these instances of intermittently unoccupied space are not considered to be "unutilized" or "underutilized" and therefore are not reported to HUD as such.  When assets are determined to no longer meet the needs of federal tenants, they are reported excess to the Office of Real Property Utilization and Disposal and reported in the FRPP accordingly.   </a:t>
          </a:r>
        </a:p>
        <a:p>
          <a:endParaRPr lang="en-US"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28576</xdr:colOff>
      <xdr:row>26</xdr:row>
      <xdr:rowOff>9525</xdr:rowOff>
    </xdr:from>
    <xdr:to>
      <xdr:col>3</xdr:col>
      <xdr:colOff>9526</xdr:colOff>
      <xdr:row>32</xdr:row>
      <xdr:rowOff>152400</xdr:rowOff>
    </xdr:to>
    <xdr:sp macro="" textlink="">
      <xdr:nvSpPr>
        <xdr:cNvPr id="2" name="TextBox 1"/>
        <xdr:cNvSpPr txBox="1"/>
      </xdr:nvSpPr>
      <xdr:spPr>
        <a:xfrm>
          <a:off x="28576" y="6000750"/>
          <a:ext cx="7067550" cy="134302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pPr algn="ctr"/>
          <a:endParaRPr lang="en-US" sz="1100" b="1" baseline="0">
            <a:latin typeface="+mn-lt"/>
          </a:endParaRPr>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warehouse</a:t>
          </a:r>
          <a:endParaRPr lang="en-US" sz="1100">
            <a:latin typeface="+mn-lt"/>
          </a:endParaRPr>
        </a:p>
        <a:p>
          <a:pPr algn="l"/>
          <a:endParaRPr lang="en-US" sz="1100" b="1" baseline="0">
            <a:latin typeface="+mn-lt"/>
          </a:endParaRPr>
        </a:p>
        <a:p>
          <a:pPr algn="l"/>
          <a:r>
            <a:rPr lang="en-US" sz="1100" b="1">
              <a:solidFill>
                <a:schemeClr val="dk1"/>
              </a:solidFill>
              <a:effectLst/>
              <a:latin typeface="+mn-lt"/>
              <a:ea typeface="+mn-ea"/>
              <a:cs typeface="+mn-cs"/>
            </a:rPr>
            <a:t>Repair needs</a:t>
          </a:r>
          <a:r>
            <a:rPr lang="en-US" sz="1100">
              <a:solidFill>
                <a:schemeClr val="dk1"/>
              </a:solidFill>
              <a:effectLst/>
              <a:latin typeface="+mn-lt"/>
              <a:ea typeface="+mn-ea"/>
              <a:cs typeface="+mn-cs"/>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lang="en-US" sz="1100" b="1" baseline="0">
            <a:latin typeface="+mn-lt"/>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9526</xdr:colOff>
      <xdr:row>25</xdr:row>
      <xdr:rowOff>28575</xdr:rowOff>
    </xdr:from>
    <xdr:to>
      <xdr:col>2</xdr:col>
      <xdr:colOff>1885950</xdr:colOff>
      <xdr:row>33</xdr:row>
      <xdr:rowOff>57150</xdr:rowOff>
    </xdr:to>
    <xdr:sp macro="" textlink="">
      <xdr:nvSpPr>
        <xdr:cNvPr id="2" name="TextBox 1"/>
        <xdr:cNvSpPr txBox="1"/>
      </xdr:nvSpPr>
      <xdr:spPr>
        <a:xfrm>
          <a:off x="9526" y="5800725"/>
          <a:ext cx="7067549" cy="1476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pPr algn="ctr"/>
          <a:endParaRPr lang="en-US" sz="500" b="1" baseline="0"/>
        </a:p>
        <a:p>
          <a:pPr marL="0" marR="0" indent="0" algn="l"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Structures (examples</a:t>
          </a:r>
          <a:r>
            <a:rPr lang="en-US" sz="1100" b="0" baseline="0">
              <a:solidFill>
                <a:schemeClr val="dk1"/>
              </a:solidFill>
              <a:latin typeface="+mn-lt"/>
              <a:ea typeface="+mn-ea"/>
              <a:cs typeface="+mn-cs"/>
            </a:rPr>
            <a:t>): airfield pavements, flood control and navigation, utility systems, navigation and traffic  aids</a:t>
          </a:r>
        </a:p>
        <a:p>
          <a:pPr marL="0" marR="0" indent="0" algn="l" defTabSz="914400" eaLnBrk="1" fontAlgn="auto" latinLnBrk="0" hangingPunct="1">
            <a:lnSpc>
              <a:spcPct val="100000"/>
            </a:lnSpc>
            <a:spcBef>
              <a:spcPts val="0"/>
            </a:spcBef>
            <a:spcAft>
              <a:spcPts val="0"/>
            </a:spcAft>
            <a:buClrTx/>
            <a:buSzTx/>
            <a:buFontTx/>
            <a:buNone/>
            <a:tabLst/>
            <a:defRPr/>
          </a:pPr>
          <a:endParaRPr lang="en-US" sz="500" b="1" baseline="0"/>
        </a:p>
        <a:p>
          <a:pPr algn="l"/>
          <a:r>
            <a:rPr lang="en-US" sz="1100" b="1">
              <a:solidFill>
                <a:schemeClr val="dk1"/>
              </a:solidFill>
              <a:effectLst/>
              <a:latin typeface="+mn-lt"/>
              <a:ea typeface="+mn-ea"/>
              <a:cs typeface="+mn-cs"/>
            </a:rPr>
            <a:t>Repair needs</a:t>
          </a:r>
          <a:r>
            <a:rPr lang="en-US" sz="1100">
              <a:solidFill>
                <a:schemeClr val="dk1"/>
              </a:solidFill>
              <a:effectLst/>
              <a:latin typeface="+mn-lt"/>
              <a:ea typeface="+mn-ea"/>
              <a:cs typeface="+mn-cs"/>
            </a:rPr>
            <a:t> is the objective amount necessary to ensure that a constructed asset is restored to a condition substantially equivalent to the originally intended and designed capacity, efficiency, or capability. This should exclude any consideration of the likelihood that the repair will actually be performed at any time before the asset’s disposition.</a:t>
          </a:r>
          <a:endParaRPr lang="en-US" sz="500" b="1" baseline="0"/>
        </a:p>
      </xdr:txBody>
    </xdr:sp>
    <xdr:clientData/>
  </xdr:twoCellAnchor>
</xdr:wsDr>
</file>

<file path=xl/drawings/drawing28.xml><?xml version="1.0" encoding="utf-8"?>
<xdr:wsDr xmlns:xdr="http://schemas.openxmlformats.org/drawingml/2006/spreadsheetDrawing" xmlns:a="http://schemas.openxmlformats.org/drawingml/2006/main">
  <xdr:oneCellAnchor>
    <xdr:from>
      <xdr:col>7</xdr:col>
      <xdr:colOff>0</xdr:colOff>
      <xdr:row>15</xdr:row>
      <xdr:rowOff>114300</xdr:rowOff>
    </xdr:from>
    <xdr:ext cx="184731" cy="264560"/>
    <xdr:sp macro="" textlink="">
      <xdr:nvSpPr>
        <xdr:cNvPr id="2" name="TextBox 1"/>
        <xdr:cNvSpPr txBox="1"/>
      </xdr:nvSpPr>
      <xdr:spPr>
        <a:xfrm>
          <a:off x="9372600" y="393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19049</xdr:colOff>
      <xdr:row>10</xdr:row>
      <xdr:rowOff>38099</xdr:rowOff>
    </xdr:from>
    <xdr:to>
      <xdr:col>6</xdr:col>
      <xdr:colOff>1266825</xdr:colOff>
      <xdr:row>30</xdr:row>
      <xdr:rowOff>152400</xdr:rowOff>
    </xdr:to>
    <xdr:sp macro="" textlink="">
      <xdr:nvSpPr>
        <xdr:cNvPr id="3" name="TextBox 2"/>
        <xdr:cNvSpPr txBox="1"/>
      </xdr:nvSpPr>
      <xdr:spPr>
        <a:xfrm>
          <a:off x="19049" y="2371724"/>
          <a:ext cx="9315451" cy="37433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latin typeface="+mn-lt"/>
            </a:rPr>
            <a:t>Buildings (example</a:t>
          </a:r>
          <a:r>
            <a:rPr lang="en-US" sz="1100" b="1" baseline="0">
              <a:solidFill>
                <a:sysClr val="windowText" lastClr="000000"/>
              </a:solidFill>
              <a:latin typeface="+mn-lt"/>
            </a:rPr>
            <a:t>s): </a:t>
          </a:r>
          <a:r>
            <a:rPr lang="en-US" sz="1100" b="0" baseline="0">
              <a:solidFill>
                <a:sysClr val="windowText" lastClr="000000"/>
              </a:solidFill>
              <a:latin typeface="+mn-lt"/>
            </a:rPr>
            <a:t>o</a:t>
          </a:r>
          <a:r>
            <a:rPr lang="en-US" sz="1100" baseline="0">
              <a:solidFill>
                <a:sysClr val="windowText" lastClr="000000"/>
              </a:solidFill>
              <a:latin typeface="+mn-lt"/>
            </a:rPr>
            <a:t>ffice, laboratories, hospital, school, museum, data center, warehouse</a:t>
          </a:r>
        </a:p>
        <a:p>
          <a:endParaRPr lang="en-US" sz="1100" baseline="0">
            <a:latin typeface="+mn-l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a:t>
          </a:r>
          <a:r>
            <a:rPr lang="en-US" sz="1100" baseline="0">
              <a:solidFill>
                <a:schemeClr val="dk1"/>
              </a:solidFill>
              <a:effectLst/>
              <a:latin typeface="+mn-lt"/>
              <a:ea typeface="+mn-ea"/>
              <a:cs typeface="+mn-cs"/>
            </a:rPr>
            <a:t>(SF). </a:t>
          </a:r>
          <a:endParaRPr lang="en-US" sz="11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rgbClr val="FF0000"/>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 of the following:</a:t>
          </a:r>
        </a:p>
        <a:p>
          <a:r>
            <a:rPr lang="en-US" sz="1100">
              <a:solidFill>
                <a:schemeClr val="dk1"/>
              </a:solidFill>
              <a:latin typeface="+mn-lt"/>
              <a:ea typeface="+mn-ea"/>
              <a:cs typeface="+mn-cs"/>
            </a:rPr>
            <a:t>- recurring maintenance and repair costs;</a:t>
          </a:r>
        </a:p>
        <a:p>
          <a:r>
            <a:rPr lang="en-US" sz="1100">
              <a:solidFill>
                <a:schemeClr val="dk1"/>
              </a:solidFill>
              <a:latin typeface="+mn-lt"/>
              <a:ea typeface="+mn-ea"/>
              <a:cs typeface="+mn-cs"/>
            </a:rPr>
            <a:t>- utilities (includes plant operation and purchase of energy);</a:t>
          </a:r>
        </a:p>
        <a:p>
          <a:r>
            <a:rPr lang="en-US" sz="1100">
              <a:solidFill>
                <a:schemeClr val="dk1"/>
              </a:solidFill>
              <a:latin typeface="+mn-lt"/>
              <a:ea typeface="+mn-ea"/>
              <a:cs typeface="+mn-cs"/>
            </a:rPr>
            <a:t>-</a:t>
          </a:r>
          <a:r>
            <a:rPr lang="en-US" sz="1100" baseline="0">
              <a:solidFill>
                <a:schemeClr val="dk1"/>
              </a:solidFill>
              <a:latin typeface="+mn-lt"/>
              <a:ea typeface="+mn-ea"/>
              <a:cs typeface="+mn-cs"/>
            </a:rPr>
            <a:t> c</a:t>
          </a:r>
          <a:r>
            <a:rPr lang="en-US" sz="1100">
              <a:solidFill>
                <a:schemeClr val="dk1"/>
              </a:solidFill>
              <a:latin typeface="+mn-lt"/>
              <a:ea typeface="+mn-ea"/>
              <a:cs typeface="+mn-cs"/>
            </a:rPr>
            <a:t>leaning and/or janitorial costs (includes pest control, refuse collection, and disposal including</a:t>
          </a:r>
          <a:r>
            <a:rPr lang="en-US" sz="1100" baseline="0">
              <a:solidFill>
                <a:schemeClr val="dk1"/>
              </a:solidFill>
              <a:latin typeface="+mn-lt"/>
              <a:ea typeface="+mn-ea"/>
              <a:cs typeface="+mn-cs"/>
            </a:rPr>
            <a:t> </a:t>
          </a:r>
          <a:r>
            <a:rPr lang="en-US" sz="1100">
              <a:solidFill>
                <a:schemeClr val="dk1"/>
              </a:solidFill>
              <a:latin typeface="+mn-lt"/>
              <a:ea typeface="+mn-ea"/>
              <a:cs typeface="+mn-cs"/>
            </a:rPr>
            <a:t>recycling operations); and</a:t>
          </a:r>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roads/grounds expenses (includes grounds maintenance, landscaping, and snow and ice removal from roads, piers, and airfields).</a:t>
          </a:r>
        </a:p>
        <a:p>
          <a:pPr lvl="1"/>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a:t>
          </a:r>
          <a:r>
            <a:rPr lang="en-US" sz="1100">
              <a:solidFill>
                <a:sysClr val="windowText" lastClr="000000"/>
              </a:solidFill>
              <a:latin typeface="+mn-lt"/>
              <a:ea typeface="+mn-ea"/>
              <a:cs typeface="+mn-cs"/>
            </a:rPr>
            <a:t>:  lease annual rent to lessor and lease annual operating and maintenance costs. </a:t>
          </a:r>
          <a:r>
            <a:rPr lang="en-US" sz="1100">
              <a:solidFill>
                <a:schemeClr val="dk1"/>
              </a:solidFill>
              <a:latin typeface="+mn-lt"/>
              <a:ea typeface="+mn-ea"/>
              <a:cs typeface="+mn-cs"/>
            </a:rPr>
            <a:t> Agencies provide full year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The net rent to the lessor.  This is the fully serviced rental to the lessor minus the annual operating and maintenance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latin typeface="+mn-lt"/>
              <a:ea typeface="+mn-ea"/>
              <a:cs typeface="+mn-cs"/>
            </a:rPr>
            <a:t>, including </a:t>
          </a:r>
          <a:r>
            <a:rPr lang="en-US" sz="1100">
              <a:solidFill>
                <a:schemeClr val="dk1"/>
              </a:solidFill>
              <a:latin typeface="+mn-lt"/>
              <a:ea typeface="+mn-ea"/>
              <a:cs typeface="+mn-cs"/>
            </a:rPr>
            <a:t>recycling operations); roads/grounds expenses (includes grounds maintenance, landscaping, and snow and ice removal from roads, piers, and airfields).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66675</xdr:colOff>
      <xdr:row>29</xdr:row>
      <xdr:rowOff>190497</xdr:rowOff>
    </xdr:from>
    <xdr:to>
      <xdr:col>6</xdr:col>
      <xdr:colOff>914400</xdr:colOff>
      <xdr:row>54</xdr:row>
      <xdr:rowOff>95250</xdr:rowOff>
    </xdr:to>
    <xdr:sp macro="" textlink="">
      <xdr:nvSpPr>
        <xdr:cNvPr id="2" name="TextBox 1"/>
        <xdr:cNvSpPr txBox="1"/>
      </xdr:nvSpPr>
      <xdr:spPr>
        <a:xfrm>
          <a:off x="66675" y="6286497"/>
          <a:ext cx="9363075" cy="466725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11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105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95249</xdr:colOff>
      <xdr:row>20</xdr:row>
      <xdr:rowOff>190499</xdr:rowOff>
    </xdr:from>
    <xdr:ext cx="12620625" cy="1533526"/>
    <xdr:sp macro="" textlink="">
      <xdr:nvSpPr>
        <xdr:cNvPr id="3" name="TextBox 2"/>
        <xdr:cNvSpPr txBox="1"/>
      </xdr:nvSpPr>
      <xdr:spPr>
        <a:xfrm>
          <a:off x="95249" y="4552949"/>
          <a:ext cx="12620625" cy="1533526"/>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tx1"/>
              </a:solidFill>
              <a:effectLst/>
              <a:latin typeface="+mn-lt"/>
              <a:ea typeface="+mn-ea"/>
              <a:cs typeface="+mn-cs"/>
            </a:rPr>
            <a:t>Reporting Statement from Department of Defense</a:t>
          </a:r>
          <a:endParaRPr lang="en-US">
            <a:effectLst/>
          </a:endParaRP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the source reporting of financial data has significantly improved and further refinements to the methodology continue to be made each reporting year.  Beginning next year, the responsibility to calculate an AOC is going to be pushed down to the Military Departments for them to try to capture and calculate their operating costs with some guidance provided from the DoD level.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19</xdr:row>
      <xdr:rowOff>114300</xdr:rowOff>
    </xdr:from>
    <xdr:ext cx="184731" cy="264560"/>
    <xdr:sp macro="" textlink="">
      <xdr:nvSpPr>
        <xdr:cNvPr id="2" name="TextBox 1"/>
        <xdr:cNvSpPr txBox="1"/>
      </xdr:nvSpPr>
      <xdr:spPr>
        <a:xfrm>
          <a:off x="8524875" y="386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0</xdr:col>
      <xdr:colOff>38099</xdr:colOff>
      <xdr:row>15</xdr:row>
      <xdr:rowOff>66674</xdr:rowOff>
    </xdr:from>
    <xdr:to>
      <xdr:col>6</xdr:col>
      <xdr:colOff>1285875</xdr:colOff>
      <xdr:row>36</xdr:row>
      <xdr:rowOff>9525</xdr:rowOff>
    </xdr:to>
    <xdr:sp macro="" textlink="">
      <xdr:nvSpPr>
        <xdr:cNvPr id="3" name="TextBox 2"/>
        <xdr:cNvSpPr txBox="1"/>
      </xdr:nvSpPr>
      <xdr:spPr>
        <a:xfrm>
          <a:off x="38099" y="3162299"/>
          <a:ext cx="9315451" cy="374332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latin typeface="+mn-lt"/>
            </a:rPr>
            <a:t>Buildings (example</a:t>
          </a:r>
          <a:r>
            <a:rPr lang="en-US" sz="1100" b="1" baseline="0">
              <a:solidFill>
                <a:sysClr val="windowText" lastClr="000000"/>
              </a:solidFill>
              <a:latin typeface="+mn-lt"/>
            </a:rPr>
            <a:t>s): </a:t>
          </a:r>
          <a:r>
            <a:rPr lang="en-US" sz="1100" b="0" baseline="0">
              <a:solidFill>
                <a:sysClr val="windowText" lastClr="000000"/>
              </a:solidFill>
              <a:latin typeface="+mn-lt"/>
            </a:rPr>
            <a:t>o</a:t>
          </a:r>
          <a:r>
            <a:rPr lang="en-US" sz="1100" baseline="0">
              <a:solidFill>
                <a:sysClr val="windowText" lastClr="000000"/>
              </a:solidFill>
              <a:latin typeface="+mn-lt"/>
            </a:rPr>
            <a:t>ffice, laboratories, hospital, school, museum, data center, warehouse</a:t>
          </a:r>
        </a:p>
        <a:p>
          <a:endParaRPr lang="en-US" sz="1100" baseline="0">
            <a:latin typeface="+mn-lt"/>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a:t>
          </a:r>
          <a:r>
            <a:rPr lang="en-US" sz="1100" baseline="0">
              <a:solidFill>
                <a:schemeClr val="dk1"/>
              </a:solidFill>
              <a:effectLst/>
              <a:latin typeface="+mn-lt"/>
              <a:ea typeface="+mn-ea"/>
              <a:cs typeface="+mn-cs"/>
            </a:rPr>
            <a:t>(SF). </a:t>
          </a:r>
          <a:endParaRPr lang="en-US" sz="11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rgbClr val="FF0000"/>
            </a:solidFill>
            <a:latin typeface="+mn-lt"/>
            <a:ea typeface="+mn-ea"/>
            <a:cs typeface="+mn-cs"/>
          </a:endParaRPr>
        </a:p>
        <a:p>
          <a:r>
            <a:rPr lang="en-US" sz="1100" b="1">
              <a:solidFill>
                <a:schemeClr val="dk1"/>
              </a:solidFill>
              <a:latin typeface="+mn-lt"/>
              <a:ea typeface="+mn-ea"/>
              <a:cs typeface="+mn-cs"/>
            </a:rPr>
            <a:t>Owned and otherwise managed annual operating and maintenance costs</a:t>
          </a:r>
          <a:r>
            <a:rPr lang="en-US" sz="1100" b="1" i="1">
              <a:solidFill>
                <a:schemeClr val="dk1"/>
              </a:solidFill>
              <a:latin typeface="+mn-lt"/>
              <a:ea typeface="+mn-ea"/>
              <a:cs typeface="+mn-cs"/>
            </a:rPr>
            <a:t> </a:t>
          </a:r>
          <a:r>
            <a:rPr lang="en-US" sz="1100">
              <a:solidFill>
                <a:schemeClr val="dk1"/>
              </a:solidFill>
              <a:latin typeface="+mn-lt"/>
              <a:ea typeface="+mn-ea"/>
              <a:cs typeface="+mn-cs"/>
            </a:rPr>
            <a:t>consist of the following:</a:t>
          </a:r>
        </a:p>
        <a:p>
          <a:r>
            <a:rPr lang="en-US" sz="1100">
              <a:solidFill>
                <a:schemeClr val="dk1"/>
              </a:solidFill>
              <a:latin typeface="+mn-lt"/>
              <a:ea typeface="+mn-ea"/>
              <a:cs typeface="+mn-cs"/>
            </a:rPr>
            <a:t>- recurring maintenance and repair costs;</a:t>
          </a:r>
        </a:p>
        <a:p>
          <a:r>
            <a:rPr lang="en-US" sz="1100">
              <a:solidFill>
                <a:schemeClr val="dk1"/>
              </a:solidFill>
              <a:latin typeface="+mn-lt"/>
              <a:ea typeface="+mn-ea"/>
              <a:cs typeface="+mn-cs"/>
            </a:rPr>
            <a:t>- utilities (includes plant operation and purchase of energy);</a:t>
          </a:r>
        </a:p>
        <a:p>
          <a:r>
            <a:rPr lang="en-US" sz="1100">
              <a:solidFill>
                <a:schemeClr val="dk1"/>
              </a:solidFill>
              <a:latin typeface="+mn-lt"/>
              <a:ea typeface="+mn-ea"/>
              <a:cs typeface="+mn-cs"/>
            </a:rPr>
            <a:t>-</a:t>
          </a:r>
          <a:r>
            <a:rPr lang="en-US" sz="1100" baseline="0">
              <a:solidFill>
                <a:schemeClr val="dk1"/>
              </a:solidFill>
              <a:latin typeface="+mn-lt"/>
              <a:ea typeface="+mn-ea"/>
              <a:cs typeface="+mn-cs"/>
            </a:rPr>
            <a:t> c</a:t>
          </a:r>
          <a:r>
            <a:rPr lang="en-US" sz="1100">
              <a:solidFill>
                <a:schemeClr val="dk1"/>
              </a:solidFill>
              <a:latin typeface="+mn-lt"/>
              <a:ea typeface="+mn-ea"/>
              <a:cs typeface="+mn-cs"/>
            </a:rPr>
            <a:t>leaning and/or janitorial costs (includes pest control, refuse collection, and disposal including</a:t>
          </a:r>
          <a:r>
            <a:rPr lang="en-US" sz="1100" baseline="0">
              <a:solidFill>
                <a:schemeClr val="dk1"/>
              </a:solidFill>
              <a:latin typeface="+mn-lt"/>
              <a:ea typeface="+mn-ea"/>
              <a:cs typeface="+mn-cs"/>
            </a:rPr>
            <a:t> </a:t>
          </a:r>
          <a:r>
            <a:rPr lang="en-US" sz="1100">
              <a:solidFill>
                <a:schemeClr val="dk1"/>
              </a:solidFill>
              <a:latin typeface="+mn-lt"/>
              <a:ea typeface="+mn-ea"/>
              <a:cs typeface="+mn-cs"/>
            </a:rPr>
            <a:t>recycling operations); and</a:t>
          </a:r>
        </a:p>
        <a:p>
          <a:r>
            <a:rPr lang="en-US" sz="1100">
              <a:solidFill>
                <a:schemeClr val="dk1"/>
              </a:solidFill>
              <a:latin typeface="+mn-lt"/>
              <a:ea typeface="+mn-ea"/>
              <a:cs typeface="+mn-cs"/>
            </a:rPr>
            <a:t>-</a:t>
          </a:r>
          <a:r>
            <a:rPr lang="en-US" sz="1100" baseline="0">
              <a:solidFill>
                <a:schemeClr val="dk1"/>
              </a:solidFill>
              <a:latin typeface="+mn-lt"/>
              <a:ea typeface="+mn-ea"/>
              <a:cs typeface="+mn-cs"/>
            </a:rPr>
            <a:t> </a:t>
          </a:r>
          <a:r>
            <a:rPr lang="en-US" sz="1100">
              <a:solidFill>
                <a:schemeClr val="dk1"/>
              </a:solidFill>
              <a:latin typeface="+mn-lt"/>
              <a:ea typeface="+mn-ea"/>
              <a:cs typeface="+mn-cs"/>
            </a:rPr>
            <a:t>roads/grounds expenses (includes grounds maintenance, landscaping, and snow and ice removal from roads, piers, and airfields).</a:t>
          </a:r>
        </a:p>
        <a:p>
          <a:pPr lvl="1"/>
          <a:endParaRPr lang="en-US" sz="1100">
            <a:solidFill>
              <a:schemeClr val="dk1"/>
            </a:solidFill>
            <a:latin typeface="+mn-lt"/>
            <a:ea typeface="+mn-ea"/>
            <a:cs typeface="+mn-cs"/>
          </a:endParaRPr>
        </a:p>
        <a:p>
          <a:r>
            <a:rPr lang="en-US" sz="1100" b="1">
              <a:solidFill>
                <a:schemeClr val="dk1"/>
              </a:solidFill>
              <a:latin typeface="+mn-lt"/>
              <a:ea typeface="+mn-ea"/>
              <a:cs typeface="+mn-cs"/>
            </a:rPr>
            <a:t>Lease costs </a:t>
          </a:r>
          <a:r>
            <a:rPr lang="en-US" sz="1100">
              <a:solidFill>
                <a:schemeClr val="dk1"/>
              </a:solidFill>
              <a:latin typeface="+mn-lt"/>
              <a:ea typeface="+mn-ea"/>
              <a:cs typeface="+mn-cs"/>
            </a:rPr>
            <a:t>for leased assets</a:t>
          </a:r>
          <a:r>
            <a:rPr lang="en-US" sz="1100" b="1">
              <a:solidFill>
                <a:schemeClr val="dk1"/>
              </a:solidFill>
              <a:latin typeface="+mn-lt"/>
              <a:ea typeface="+mn-ea"/>
              <a:cs typeface="+mn-cs"/>
            </a:rPr>
            <a:t> </a:t>
          </a:r>
          <a:r>
            <a:rPr lang="en-US" sz="1100">
              <a:solidFill>
                <a:schemeClr val="dk1"/>
              </a:solidFill>
              <a:latin typeface="+mn-lt"/>
              <a:ea typeface="+mn-ea"/>
              <a:cs typeface="+mn-cs"/>
            </a:rPr>
            <a:t>are comprised of two sub elements</a:t>
          </a:r>
          <a:r>
            <a:rPr lang="en-US" sz="1100">
              <a:solidFill>
                <a:sysClr val="windowText" lastClr="000000"/>
              </a:solidFill>
              <a:latin typeface="+mn-lt"/>
              <a:ea typeface="+mn-ea"/>
              <a:cs typeface="+mn-cs"/>
            </a:rPr>
            <a:t>:  lease annual rent to lessor and lease annual operating and maintenance costs. </a:t>
          </a:r>
          <a:r>
            <a:rPr lang="en-US" sz="1100">
              <a:solidFill>
                <a:schemeClr val="dk1"/>
              </a:solidFill>
              <a:latin typeface="+mn-lt"/>
              <a:ea typeface="+mn-ea"/>
              <a:cs typeface="+mn-cs"/>
            </a:rPr>
            <a:t> Agencies provide full year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rent to lessor</a:t>
          </a:r>
          <a:r>
            <a:rPr lang="en-US" sz="1100">
              <a:solidFill>
                <a:schemeClr val="dk1"/>
              </a:solidFill>
              <a:latin typeface="+mn-lt"/>
              <a:ea typeface="+mn-ea"/>
              <a:cs typeface="+mn-cs"/>
            </a:rPr>
            <a:t> – The net rent to the lessor.  This is the fully serviced rental to the lessor minus the annual operating and maintenance costs.</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Lease annual operating and maintenance costs</a:t>
          </a:r>
          <a:r>
            <a:rPr lang="en-US" sz="1100">
              <a:solidFill>
                <a:schemeClr val="dk1"/>
              </a:solidFill>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latin typeface="+mn-lt"/>
              <a:ea typeface="+mn-ea"/>
              <a:cs typeface="+mn-cs"/>
            </a:rPr>
            <a:t>, including </a:t>
          </a:r>
          <a:r>
            <a:rPr lang="en-US" sz="1100">
              <a:solidFill>
                <a:schemeClr val="dk1"/>
              </a:solidFill>
              <a:latin typeface="+mn-lt"/>
              <a:ea typeface="+mn-ea"/>
              <a:cs typeface="+mn-cs"/>
            </a:rPr>
            <a:t>recycling operations); roads/grounds expenses (includes grounds maintenance, landscaping, and snow and ice removal from roads, piers, and airfields).</a:t>
          </a:r>
        </a:p>
      </xdr:txBody>
    </xdr:sp>
    <xdr:clientData/>
  </xdr:twoCellAnchor>
  <xdr:oneCellAnchor>
    <xdr:from>
      <xdr:col>0</xdr:col>
      <xdr:colOff>66675</xdr:colOff>
      <xdr:row>39</xdr:row>
      <xdr:rowOff>76198</xdr:rowOff>
    </xdr:from>
    <xdr:ext cx="9334500" cy="1762127"/>
    <xdr:sp macro="" textlink="">
      <xdr:nvSpPr>
        <xdr:cNvPr id="6" name="TextBox 5"/>
        <xdr:cNvSpPr txBox="1"/>
      </xdr:nvSpPr>
      <xdr:spPr>
        <a:xfrm>
          <a:off x="66675" y="8020048"/>
          <a:ext cx="9334500" cy="1762127"/>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tx1"/>
              </a:solidFill>
              <a:effectLst/>
              <a:latin typeface="+mn-lt"/>
              <a:ea typeface="+mn-ea"/>
              <a:cs typeface="+mn-cs"/>
            </a:rPr>
            <a:t>Reporting Statement from Department of Defense</a:t>
          </a:r>
          <a:endParaRPr lang="en-US" sz="1100">
            <a:solidFill>
              <a:schemeClr val="tx1"/>
            </a:solidFill>
            <a:effectLst/>
            <a:latin typeface="+mn-lt"/>
            <a:ea typeface="+mn-ea"/>
            <a:cs typeface="+mn-cs"/>
          </a:endParaRPr>
        </a:p>
        <a:p>
          <a:pPr eaLnBrk="1" fontAlgn="auto" latinLnBrk="0" hangingPunct="1"/>
          <a:endParaRPr lang="en-US" sz="1100">
            <a:solidFill>
              <a:schemeClr val="tx1"/>
            </a:solidFill>
            <a:effectLst/>
            <a:latin typeface="+mn-lt"/>
            <a:ea typeface="+mn-ea"/>
            <a:cs typeface="+mn-cs"/>
          </a:endParaRPr>
        </a:p>
        <a:p>
          <a:pPr eaLnBrk="1" fontAlgn="auto" latinLnBrk="0" hangingPunct="1"/>
          <a:r>
            <a:rPr lang="en-US" sz="1100">
              <a:solidFill>
                <a:schemeClr val="tx1"/>
              </a:solidFill>
              <a:effectLst/>
              <a:latin typeface="+mn-lt"/>
              <a:ea typeface="+mn-ea"/>
              <a:cs typeface="+mn-cs"/>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the source reporting of financial data has significantly improved and further refinements to the methodology continue to be made each reporting year.  Beginning next year, the responsibility to calculate an AOC is going to be pushed down to the Military Departments for them to try to capture and calculate their operating costs with some guidance provided from the DoD level. </a:t>
          </a:r>
          <a:endParaRPr lang="en-US">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xdr:colOff>
      <xdr:row>38</xdr:row>
      <xdr:rowOff>190497</xdr:rowOff>
    </xdr:from>
    <xdr:to>
      <xdr:col>6</xdr:col>
      <xdr:colOff>914400</xdr:colOff>
      <xdr:row>63</xdr:row>
      <xdr:rowOff>95250</xdr:rowOff>
    </xdr:to>
    <xdr:sp macro="" textlink="">
      <xdr:nvSpPr>
        <xdr:cNvPr id="2" name="TextBox 1"/>
        <xdr:cNvSpPr txBox="1"/>
      </xdr:nvSpPr>
      <xdr:spPr>
        <a:xfrm>
          <a:off x="66675" y="8077197"/>
          <a:ext cx="8610600" cy="466725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 </a:t>
          </a:r>
          <a:r>
            <a:rPr lang="en-US" sz="1100" b="1" baseline="0"/>
            <a:t>and Examples</a:t>
          </a:r>
        </a:p>
        <a:p>
          <a:endParaRPr lang="en-US" sz="11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p>
        <a:p>
          <a:endParaRPr lang="en-US" sz="1100">
            <a:effectLst/>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endParaRPr lang="en-US" sz="1050">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37</xdr:row>
      <xdr:rowOff>114299</xdr:rowOff>
    </xdr:from>
    <xdr:to>
      <xdr:col>7</xdr:col>
      <xdr:colOff>0</xdr:colOff>
      <xdr:row>63</xdr:row>
      <xdr:rowOff>0</xdr:rowOff>
    </xdr:to>
    <xdr:sp macro="" textlink="">
      <xdr:nvSpPr>
        <xdr:cNvPr id="2" name="TextBox 1"/>
        <xdr:cNvSpPr txBox="1"/>
      </xdr:nvSpPr>
      <xdr:spPr>
        <a:xfrm>
          <a:off x="161925" y="7286624"/>
          <a:ext cx="9401175" cy="46005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a:t>
          </a:r>
          <a:r>
            <a:rPr lang="en-US" sz="1100" b="1" baseline="0">
              <a:latin typeface="+mn-lt"/>
            </a:rPr>
            <a:t> and Examples</a:t>
          </a:r>
        </a:p>
        <a:p>
          <a:endParaRPr lang="en-US" sz="1100" baseline="0">
            <a:latin typeface="+mn-lt"/>
          </a:endParaRPr>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 </a:t>
          </a:r>
          <a:endParaRPr lang="en-US" sz="1100" baseline="0">
            <a:solidFill>
              <a:srgbClr val="FF0000"/>
            </a:solidFill>
            <a:latin typeface="+mn-lt"/>
            <a:ea typeface="+mn-ea"/>
            <a:cs typeface="+mn-cs"/>
          </a:endParaRPr>
        </a:p>
        <a:p>
          <a:endParaRPr lang="en-US" sz="1100" baseline="0">
            <a:solidFill>
              <a:srgbClr val="FF0000"/>
            </a:solidFill>
            <a:latin typeface="+mn-lt"/>
            <a:ea typeface="+mn-ea"/>
            <a:cs typeface="+mn-cs"/>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a:t>
          </a:r>
          <a:r>
            <a:rPr lang="en-US" sz="1100" baseline="0">
              <a:solidFill>
                <a:sysClr val="windowText" lastClr="000000"/>
              </a:solidFill>
              <a:latin typeface="+mn-lt"/>
              <a:ea typeface="+mn-ea"/>
              <a:cs typeface="+mn-cs"/>
            </a:rPr>
            <a:t>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1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t>
          </a:r>
        </a:p>
        <a:p>
          <a:r>
            <a:rPr lang="en-US" sz="1100">
              <a:solidFill>
                <a:schemeClr val="dk1"/>
              </a:solidFill>
              <a:effectLst/>
              <a:latin typeface="+mn-lt"/>
              <a:ea typeface="+mn-ea"/>
              <a:cs typeface="+mn-cs"/>
            </a:rPr>
            <a:t>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pPr lvl="0"/>
          <a:endParaRPr lang="en-US" sz="1050" baseline="0">
            <a:solidFill>
              <a:schemeClr val="dk1"/>
            </a:solidFill>
            <a:latin typeface="+mn-lt"/>
            <a:ea typeface="+mn-ea"/>
            <a:cs typeface="+mn-cs"/>
          </a:endParaRPr>
        </a:p>
      </xdr:txBody>
    </xdr:sp>
    <xdr:clientData/>
  </xdr:twoCellAnchor>
  <xdr:oneCellAnchor>
    <xdr:from>
      <xdr:col>0</xdr:col>
      <xdr:colOff>180975</xdr:colOff>
      <xdr:row>65</xdr:row>
      <xdr:rowOff>76198</xdr:rowOff>
    </xdr:from>
    <xdr:ext cx="8658225" cy="1885951"/>
    <xdr:sp macro="" textlink="">
      <xdr:nvSpPr>
        <xdr:cNvPr id="3" name="TextBox 2"/>
        <xdr:cNvSpPr txBox="1"/>
      </xdr:nvSpPr>
      <xdr:spPr>
        <a:xfrm>
          <a:off x="180975" y="12515848"/>
          <a:ext cx="8658225" cy="188595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i="0">
              <a:solidFill>
                <a:schemeClr val="tx1"/>
              </a:solidFill>
              <a:effectLst/>
              <a:latin typeface="+mn-lt"/>
              <a:ea typeface="+mn-ea"/>
              <a:cs typeface="+mn-cs"/>
            </a:rPr>
            <a:t>Reporting Statement from Department of Defense</a:t>
          </a:r>
          <a:endParaRPr lang="en-US">
            <a:effectLst/>
          </a:endParaRPr>
        </a:p>
        <a:p>
          <a:pPr eaLnBrk="1" fontAlgn="auto" latinLnBrk="0" hangingPunct="1"/>
          <a:endParaRPr lang="en-US" sz="1100">
            <a:solidFill>
              <a:schemeClr val="tx1"/>
            </a:solidFill>
            <a:effectLst/>
            <a:latin typeface="+mn-lt"/>
            <a:ea typeface="+mn-ea"/>
            <a:cs typeface="+mn-cs"/>
          </a:endParaRPr>
        </a:p>
        <a:p>
          <a:pPr eaLnBrk="1" fontAlgn="auto" latinLnBrk="0" hangingPunct="1"/>
          <a:r>
            <a:rPr lang="en-US" sz="1100">
              <a:solidFill>
                <a:schemeClr val="tx1"/>
              </a:solidFill>
              <a:effectLst/>
              <a:latin typeface="+mn-lt"/>
              <a:ea typeface="+mn-ea"/>
              <a:cs typeface="+mn-cs"/>
            </a:rPr>
            <a:t>Financial data is not maintained in the real property database because there was not a direct source from which to automatically feed that data.  Beginning with the FY 2015 FRPP submission, DoD has utilized a calculation methodology to produce an estimated Annual Operating Cost (AOC) for each asset to meet the reporting requirements for the FRPP.  This modeled cost approach allocates funds expended to the installation level and determines an estimated individual asset spend rate similar to how the sustainment requirements are calculated.  However, this method only works when collected funding execution costs for facility maintenance and repair and utility costs are reported down to the installation level.  After several years of using this methodology, the source reporting of financial data has significantly improved and further refinements to the methodology continue to be made each reporting year.  Beginning next year, the responsibility to calculate an AOC is going to be pushed down to the Military Departments for them to try to capture and calculate their operating costs with some guidance provided from the DoD level. </a:t>
          </a:r>
          <a:endParaRPr lang="en-US">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95250</xdr:colOff>
      <xdr:row>31</xdr:row>
      <xdr:rowOff>171450</xdr:rowOff>
    </xdr:from>
    <xdr:to>
      <xdr:col>6</xdr:col>
      <xdr:colOff>9525</xdr:colOff>
      <xdr:row>40</xdr:row>
      <xdr:rowOff>19050</xdr:rowOff>
    </xdr:to>
    <xdr:sp macro="" textlink="">
      <xdr:nvSpPr>
        <xdr:cNvPr id="2" name="TextBox 1"/>
        <xdr:cNvSpPr txBox="1"/>
      </xdr:nvSpPr>
      <xdr:spPr>
        <a:xfrm>
          <a:off x="95250" y="6886575"/>
          <a:ext cx="9934575" cy="14763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endParaRPr lang="en-US" sz="600" baseline="0"/>
        </a:p>
        <a:p>
          <a:r>
            <a:rPr lang="en-US" sz="1050" b="1" baseline="0">
              <a:solidFill>
                <a:schemeClr val="dk1"/>
              </a:solidFill>
              <a:latin typeface="+mn-lt"/>
              <a:ea typeface="+mn-ea"/>
              <a:cs typeface="+mn-cs"/>
            </a:rPr>
            <a:t>Real property use</a:t>
          </a:r>
          <a:r>
            <a:rPr lang="en-US" sz="1100" b="1" baseline="0">
              <a:solidFill>
                <a:schemeClr val="dk1"/>
              </a:solidFill>
              <a:latin typeface="+mn-lt"/>
              <a:ea typeface="+mn-ea"/>
              <a:cs typeface="+mn-cs"/>
            </a:rPr>
            <a:t>:  </a:t>
          </a:r>
          <a:r>
            <a:rPr lang="en-US" sz="1100" baseline="0">
              <a:solidFill>
                <a:schemeClr val="dk1"/>
              </a:solidFill>
              <a:latin typeface="+mn-lt"/>
              <a:ea typeface="+mn-ea"/>
              <a:cs typeface="+mn-cs"/>
            </a:rPr>
            <a:t>Indicates the asset’s predominant use.</a:t>
          </a:r>
        </a:p>
        <a:p>
          <a:endParaRPr lang="en-US" sz="5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050" baseline="0">
            <a:solidFill>
              <a:schemeClr val="dk1"/>
            </a:solidFill>
            <a:latin typeface="+mn-lt"/>
            <a:ea typeface="+mn-ea"/>
            <a:cs typeface="+mn-cs"/>
          </a:endParaRPr>
        </a:p>
        <a:p>
          <a:endParaRPr lang="en-US" sz="500" baseline="0">
            <a:solidFill>
              <a:schemeClr val="dk1"/>
            </a:solidFill>
            <a:latin typeface="+mn-lt"/>
            <a:ea typeface="+mn-ea"/>
            <a:cs typeface="+mn-cs"/>
          </a:endParaRPr>
        </a:p>
        <a:p>
          <a:pPr lvl="0"/>
          <a:r>
            <a:rPr lang="en-US" sz="1050" b="1" baseline="0">
              <a:solidFill>
                <a:schemeClr val="dk1"/>
              </a:solidFill>
              <a:latin typeface="+mn-lt"/>
              <a:ea typeface="+mn-ea"/>
              <a:cs typeface="+mn-cs"/>
            </a:rPr>
            <a:t>Square feet</a:t>
          </a:r>
          <a:r>
            <a:rPr lang="en-US" sz="1100" b="1" baseline="0">
              <a:solidFill>
                <a:schemeClr val="dk1"/>
              </a:solidFill>
              <a:latin typeface="+mn-lt"/>
              <a:ea typeface="+mn-ea"/>
              <a:cs typeface="+mn-cs"/>
            </a:rPr>
            <a:t>: </a:t>
          </a:r>
          <a:r>
            <a:rPr lang="en-US" sz="1100" baseline="0">
              <a:solidFill>
                <a:schemeClr val="dk1"/>
              </a:solidFill>
              <a:latin typeface="+mn-lt"/>
              <a:ea typeface="+mn-ea"/>
              <a:cs typeface="+mn-cs"/>
            </a:rPr>
            <a:t>For buildings, </a:t>
          </a:r>
          <a:r>
            <a:rPr lang="en-US" sz="1100" baseline="0">
              <a:solidFill>
                <a:sysClr val="windowText" lastClr="000000"/>
              </a:solidFill>
              <a:latin typeface="+mn-lt"/>
              <a:ea typeface="+mn-ea"/>
              <a:cs typeface="+mn-cs"/>
            </a:rPr>
            <a:t>the unit of measure is area in square feet (SF). </a:t>
          </a:r>
        </a:p>
        <a:p>
          <a:pPr lvl="0"/>
          <a:endParaRPr lang="en-US" sz="500" baseline="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76200</xdr:colOff>
      <xdr:row>31</xdr:row>
      <xdr:rowOff>133349</xdr:rowOff>
    </xdr:from>
    <xdr:to>
      <xdr:col>5</xdr:col>
      <xdr:colOff>1781175</xdr:colOff>
      <xdr:row>40</xdr:row>
      <xdr:rowOff>171450</xdr:rowOff>
    </xdr:to>
    <xdr:sp macro="" textlink="">
      <xdr:nvSpPr>
        <xdr:cNvPr id="2" name="TextBox 1"/>
        <xdr:cNvSpPr txBox="1"/>
      </xdr:nvSpPr>
      <xdr:spPr>
        <a:xfrm>
          <a:off x="76200" y="6095999"/>
          <a:ext cx="9496425" cy="166687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latin typeface="+mn-lt"/>
            </a:rPr>
            <a:t>Key Definitions </a:t>
          </a:r>
          <a:r>
            <a:rPr lang="en-US" sz="1100" b="1" baseline="0">
              <a:latin typeface="+mn-lt"/>
            </a:rPr>
            <a:t>and Examples</a:t>
          </a:r>
        </a:p>
        <a:p>
          <a:endParaRPr lang="en-US" sz="1100" baseline="0">
            <a:latin typeface="+mn-lt"/>
          </a:endParaRPr>
        </a:p>
        <a:p>
          <a:r>
            <a:rPr lang="en-US" sz="1100" b="1" baseline="0">
              <a:solidFill>
                <a:schemeClr val="dk1"/>
              </a:solidFill>
              <a:latin typeface="+mn-lt"/>
              <a:ea typeface="+mn-ea"/>
              <a:cs typeface="+mn-cs"/>
            </a:rPr>
            <a:t>Real property use:  </a:t>
          </a:r>
          <a:r>
            <a:rPr lang="en-US" sz="1100" baseline="0">
              <a:solidFill>
                <a:schemeClr val="dk1"/>
              </a:solidFill>
              <a:latin typeface="+mn-lt"/>
              <a:ea typeface="+mn-ea"/>
              <a:cs typeface="+mn-cs"/>
            </a:rPr>
            <a:t>Indicates the asset’s predominant use.</a:t>
          </a:r>
        </a:p>
        <a:p>
          <a:endParaRPr lang="en-US" sz="1100" baseline="0">
            <a:solidFill>
              <a:schemeClr val="dk1"/>
            </a:solidFill>
            <a:latin typeface="+mn-lt"/>
            <a:ea typeface="+mn-ea"/>
            <a:cs typeface="+mn-cs"/>
          </a:endParaRPr>
        </a:p>
        <a:p>
          <a:pPr lvl="1"/>
          <a:r>
            <a:rPr lang="en-US" sz="1100" b="1">
              <a:solidFill>
                <a:schemeClr val="dk1"/>
              </a:solidFill>
              <a:latin typeface="+mn-lt"/>
              <a:ea typeface="+mn-ea"/>
              <a:cs typeface="+mn-cs"/>
            </a:rPr>
            <a:t>Predominant use</a:t>
          </a:r>
          <a:r>
            <a:rPr lang="en-US" sz="1100">
              <a:solidFill>
                <a:schemeClr val="dk1"/>
              </a:solidFill>
              <a:latin typeface="+mn-lt"/>
              <a:ea typeface="+mn-ea"/>
              <a:cs typeface="+mn-cs"/>
            </a:rPr>
            <a:t> means the greatest use of the real property asset (land, building, or structure). For example, buildings used primarily for office purposes are classified as “office,” even though certain portions of them may be used for storage or research. </a:t>
          </a:r>
          <a:endParaRPr lang="en-US" sz="1100" baseline="0">
            <a:solidFill>
              <a:schemeClr val="dk1"/>
            </a:solidFill>
            <a:latin typeface="+mn-lt"/>
            <a:ea typeface="+mn-ea"/>
            <a:cs typeface="+mn-cs"/>
          </a:endParaRPr>
        </a:p>
        <a:p>
          <a:endParaRPr lang="en-US" sz="1100" baseline="0">
            <a:solidFill>
              <a:schemeClr val="dk1"/>
            </a:solidFill>
            <a:latin typeface="+mn-lt"/>
            <a:ea typeface="+mn-ea"/>
            <a:cs typeface="+mn-cs"/>
          </a:endParaRPr>
        </a:p>
        <a:p>
          <a:pPr lvl="0"/>
          <a:r>
            <a:rPr lang="en-US" sz="1100" b="1" baseline="0">
              <a:solidFill>
                <a:sysClr val="windowText" lastClr="000000"/>
              </a:solidFill>
              <a:latin typeface="+mn-lt"/>
              <a:ea typeface="+mn-ea"/>
              <a:cs typeface="+mn-cs"/>
            </a:rPr>
            <a:t>Square feet: </a:t>
          </a:r>
          <a:r>
            <a:rPr lang="en-US" sz="1100" baseline="0">
              <a:solidFill>
                <a:sysClr val="windowText" lastClr="000000"/>
              </a:solidFill>
              <a:latin typeface="+mn-lt"/>
              <a:ea typeface="+mn-ea"/>
              <a:cs typeface="+mn-cs"/>
            </a:rPr>
            <a:t>For buildings, the unit of measure is area in square feet (SF). </a:t>
          </a:r>
        </a:p>
        <a:p>
          <a:pPr lvl="0"/>
          <a:endParaRPr lang="en-US" sz="500" baseline="0">
            <a:solidFill>
              <a:schemeClr val="dk1"/>
            </a:solidFill>
            <a:latin typeface="+mn-lt"/>
            <a:ea typeface="+mn-ea"/>
            <a:cs typeface="+mn-cs"/>
          </a:endParaRPr>
        </a:p>
        <a:p>
          <a:pPr lvl="0"/>
          <a:endParaRPr lang="en-US" sz="1050" baseline="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85724</xdr:colOff>
      <xdr:row>29</xdr:row>
      <xdr:rowOff>123825</xdr:rowOff>
    </xdr:from>
    <xdr:to>
      <xdr:col>8</xdr:col>
      <xdr:colOff>1181100</xdr:colOff>
      <xdr:row>50</xdr:row>
      <xdr:rowOff>38099</xdr:rowOff>
    </xdr:to>
    <xdr:sp macro="" textlink="">
      <xdr:nvSpPr>
        <xdr:cNvPr id="2" name="TextBox 1"/>
        <xdr:cNvSpPr txBox="1"/>
      </xdr:nvSpPr>
      <xdr:spPr>
        <a:xfrm>
          <a:off x="85724" y="6838950"/>
          <a:ext cx="11687176" cy="371474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t>Key Definitions</a:t>
          </a:r>
          <a:r>
            <a:rPr lang="en-US" sz="1100" b="1" baseline="0"/>
            <a:t> and Examples</a:t>
          </a:r>
        </a:p>
        <a:p>
          <a:endParaRPr lang="en-US" sz="600" baseline="0"/>
        </a:p>
        <a:p>
          <a:r>
            <a:rPr lang="en-US" sz="1100" b="1" baseline="0">
              <a:solidFill>
                <a:schemeClr val="dk1"/>
              </a:solidFill>
              <a:latin typeface="+mn-lt"/>
              <a:ea typeface="+mn-ea"/>
              <a:cs typeface="+mn-cs"/>
            </a:rPr>
            <a:t>Buildings (examples): </a:t>
          </a:r>
          <a:r>
            <a:rPr lang="en-US" sz="1100" b="0" baseline="0">
              <a:solidFill>
                <a:schemeClr val="dk1"/>
              </a:solidFill>
              <a:latin typeface="+mn-lt"/>
              <a:ea typeface="+mn-ea"/>
              <a:cs typeface="+mn-cs"/>
            </a:rPr>
            <a:t>o</a:t>
          </a:r>
          <a:r>
            <a:rPr lang="en-US" sz="1100" baseline="0">
              <a:solidFill>
                <a:schemeClr val="dk1"/>
              </a:solidFill>
              <a:latin typeface="+mn-lt"/>
              <a:ea typeface="+mn-ea"/>
              <a:cs typeface="+mn-cs"/>
            </a:rPr>
            <a:t>ffice, laboratories, hospital, school, museum, data center, warehouse</a:t>
          </a:r>
        </a:p>
        <a:p>
          <a:endParaRPr lang="en-US" sz="1100" baseline="0">
            <a:solidFill>
              <a:schemeClr val="dk1"/>
            </a:solidFill>
            <a:latin typeface="+mn-lt"/>
            <a:ea typeface="+mn-ea"/>
            <a:cs typeface="+mn-cs"/>
          </a:endParaRPr>
        </a:p>
        <a:p>
          <a:pPr lvl="0"/>
          <a:r>
            <a:rPr lang="en-US" sz="1100" b="1" baseline="0">
              <a:solidFill>
                <a:schemeClr val="dk1"/>
              </a:solidFill>
              <a:latin typeface="+mn-lt"/>
              <a:ea typeface="+mn-ea"/>
              <a:cs typeface="+mn-cs"/>
            </a:rPr>
            <a:t>Square feet: </a:t>
          </a:r>
          <a:r>
            <a:rPr lang="en-US" sz="1100" baseline="0">
              <a:solidFill>
                <a:schemeClr val="dk1"/>
              </a:solidFill>
              <a:latin typeface="+mn-lt"/>
              <a:ea typeface="+mn-ea"/>
              <a:cs typeface="+mn-cs"/>
            </a:rPr>
            <a:t>For buildings, the unit of measure is area in square feet (SF). </a:t>
          </a:r>
        </a:p>
        <a:p>
          <a:pPr lvl="0"/>
          <a:endParaRPr lang="en-US" sz="1100" baseline="0">
            <a:solidFill>
              <a:schemeClr val="dk1"/>
            </a:solidFill>
            <a:latin typeface="+mn-lt"/>
            <a:ea typeface="+mn-ea"/>
            <a:cs typeface="+mn-cs"/>
          </a:endParaRPr>
        </a:p>
        <a:p>
          <a:r>
            <a:rPr lang="en-US" sz="1100" b="1">
              <a:solidFill>
                <a:schemeClr val="dk1"/>
              </a:solidFill>
              <a:effectLst/>
              <a:latin typeface="+mn-lt"/>
              <a:ea typeface="+mn-ea"/>
              <a:cs typeface="+mn-cs"/>
            </a:rPr>
            <a:t>Owned and otherwise managed annual operating and maintenance costs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consist of the following:</a:t>
          </a:r>
          <a:endParaRPr lang="en-US" sz="1100">
            <a:effectLst/>
          </a:endParaRPr>
        </a:p>
        <a:p>
          <a:r>
            <a:rPr lang="en-US" sz="1100">
              <a:solidFill>
                <a:schemeClr val="dk1"/>
              </a:solidFill>
              <a:effectLst/>
              <a:latin typeface="+mn-lt"/>
              <a:ea typeface="+mn-ea"/>
              <a:cs typeface="+mn-cs"/>
            </a:rPr>
            <a:t>- recurring maintenance and repair costs;</a:t>
          </a:r>
          <a:endParaRPr lang="en-US" sz="1100">
            <a:effectLst/>
          </a:endParaRPr>
        </a:p>
        <a:p>
          <a:r>
            <a:rPr lang="en-US" sz="1100">
              <a:solidFill>
                <a:schemeClr val="dk1"/>
              </a:solidFill>
              <a:effectLst/>
              <a:latin typeface="+mn-lt"/>
              <a:ea typeface="+mn-ea"/>
              <a:cs typeface="+mn-cs"/>
            </a:rPr>
            <a:t>- utilities (includes plant operation and purchase of energy);</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c</a:t>
          </a:r>
          <a:r>
            <a:rPr lang="en-US" sz="1100">
              <a:solidFill>
                <a:schemeClr val="dk1"/>
              </a:solidFill>
              <a:effectLst/>
              <a:latin typeface="+mn-lt"/>
              <a:ea typeface="+mn-ea"/>
              <a:cs typeface="+mn-cs"/>
            </a:rPr>
            <a:t>leaning and/or janitorial costs (includes pest control, refuse collection, and disposal including</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recycling operations); and</a:t>
          </a:r>
          <a:endParaRPr lang="en-US" sz="1100">
            <a:effectLst/>
          </a:endParaRPr>
        </a:p>
        <a:p>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roads/grounds expenses (includes grounds maintenance, landscaping, and snow and ice removal from roads, piers, and airfields).</a:t>
          </a:r>
          <a:endParaRPr lang="en-US" sz="1100">
            <a:effectLst/>
          </a:endParaRP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Lease costs </a:t>
          </a:r>
          <a:r>
            <a:rPr lang="en-US" sz="1100">
              <a:solidFill>
                <a:schemeClr val="dk1"/>
              </a:solidFill>
              <a:effectLst/>
              <a:latin typeface="+mn-lt"/>
              <a:ea typeface="+mn-ea"/>
              <a:cs typeface="+mn-cs"/>
            </a:rPr>
            <a:t>for leased assets</a:t>
          </a: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are comprised of two sub elements: lease annual rent to lessor and lease annual operating and maintenance costs.  Agencies provide full year costs.</a:t>
          </a:r>
        </a:p>
        <a:p>
          <a:endParaRPr lang="en-US" sz="1100">
            <a:effectLst/>
          </a:endParaRPr>
        </a:p>
        <a:p>
          <a:r>
            <a:rPr lang="en-US" sz="1100" b="1">
              <a:solidFill>
                <a:schemeClr val="dk1"/>
              </a:solidFill>
              <a:effectLst/>
              <a:latin typeface="+mn-lt"/>
              <a:ea typeface="+mn-ea"/>
              <a:cs typeface="+mn-cs"/>
            </a:rPr>
            <a:t>Lease annual rent to lessor</a:t>
          </a:r>
          <a:r>
            <a:rPr lang="en-US" sz="1100">
              <a:solidFill>
                <a:schemeClr val="dk1"/>
              </a:solidFill>
              <a:effectLst/>
              <a:latin typeface="+mn-lt"/>
              <a:ea typeface="+mn-ea"/>
              <a:cs typeface="+mn-cs"/>
            </a:rPr>
            <a:t> – The net rent to the lessor.  This is the fully serviced rental to the lessor minus the annual operating and maintenance costs.</a:t>
          </a:r>
        </a:p>
        <a:p>
          <a:endParaRPr lang="en-US" sz="1100">
            <a:effectLst/>
          </a:endParaRPr>
        </a:p>
        <a:p>
          <a:r>
            <a:rPr lang="en-US" sz="1100" b="1">
              <a:solidFill>
                <a:schemeClr val="dk1"/>
              </a:solidFill>
              <a:effectLst/>
              <a:latin typeface="+mn-lt"/>
              <a:ea typeface="+mn-ea"/>
              <a:cs typeface="+mn-cs"/>
            </a:rPr>
            <a:t>Lease annual operating and maintenance costs</a:t>
          </a:r>
          <a:r>
            <a:rPr lang="en-US" sz="1100">
              <a:solidFill>
                <a:schemeClr val="dk1"/>
              </a:solidFill>
              <a:effectLst/>
              <a:latin typeface="+mn-lt"/>
              <a:ea typeface="+mn-ea"/>
              <a:cs typeface="+mn-cs"/>
            </a:rPr>
            <a:t> – The reoccurring maintenance and repair costs including: utilities (includes plant operation and purchase of energy);  cleaning and/or janitorial costs (includes pest control, refuse collection, and disposal</a:t>
          </a:r>
          <a:r>
            <a:rPr lang="en-US" sz="1100" baseline="0">
              <a:solidFill>
                <a:schemeClr val="dk1"/>
              </a:solidFill>
              <a:effectLst/>
              <a:latin typeface="+mn-lt"/>
              <a:ea typeface="+mn-ea"/>
              <a:cs typeface="+mn-cs"/>
            </a:rPr>
            <a:t>, including </a:t>
          </a:r>
          <a:r>
            <a:rPr lang="en-US" sz="1100">
              <a:solidFill>
                <a:schemeClr val="dk1"/>
              </a:solidFill>
              <a:effectLst/>
              <a:latin typeface="+mn-lt"/>
              <a:ea typeface="+mn-ea"/>
              <a:cs typeface="+mn-cs"/>
            </a:rPr>
            <a:t>recycling operations); roads/grounds expenses (includes grounds maintenance, landscaping, and snow and ice removal from roads, piers, and airfields).</a:t>
          </a:r>
          <a:endParaRPr lang="en-US" sz="1100">
            <a:effectLst/>
          </a:endParaRPr>
        </a:p>
        <a:p>
          <a:pPr lvl="0"/>
          <a:endParaRPr lang="en-US" sz="500" baseline="0">
            <a:solidFill>
              <a:schemeClr val="dk1"/>
            </a:solidFill>
            <a:latin typeface="+mn-lt"/>
            <a:ea typeface="+mn-ea"/>
            <a:cs typeface="+mn-cs"/>
          </a:endParaRPr>
        </a:p>
      </xdr:txBody>
    </xdr:sp>
    <xdr:clientData/>
  </xdr:twoCellAnchor>
</xdr:wsDr>
</file>

<file path=xl/tables/table1.xml><?xml version="1.0" encoding="utf-8"?>
<table xmlns="http://schemas.openxmlformats.org/spreadsheetml/2006/main" id="22" name="Table22" displayName="Table22" ref="A3:J6" totalsRowShown="0" headerRowDxfId="222" dataDxfId="220" headerRowBorderDxfId="221" tableBorderDxfId="219">
  <tableColumns count="10">
    <tableColumn id="1" name="Fiscal Year" dataDxfId="218" totalsRowDxfId="217"/>
    <tableColumn id="2" name="Owned Annual Operating Costs" dataDxfId="216" totalsRowDxfId="215" dataCellStyle="Currency"/>
    <tableColumn id="3" name="Owned Square Feet" dataDxfId="214" totalsRowDxfId="213" dataCellStyle="Comma"/>
    <tableColumn id="4" name="OwnedAnnual O&amp;M Costs/ Square Feet" dataDxfId="212" totalsRowDxfId="211" dataCellStyle="Currency"/>
    <tableColumn id="5" name="Leased Annual Costs" dataDxfId="210" totalsRowDxfId="209" dataCellStyle="Currency"/>
    <tableColumn id="6" name="Leased Square Feet" dataDxfId="208" totalsRowDxfId="207" dataCellStyle="Comma"/>
    <tableColumn id="7" name="Leased Annual Costs/ Square Feet*" dataDxfId="206" totalsRowDxfId="205" dataCellStyle="Currency"/>
    <tableColumn id="8" name="Otherwise Managed Annual Costs**" dataDxfId="204"/>
    <tableColumn id="9" name="Otherwise Managed Square Feet**" dataDxfId="203"/>
    <tableColumn id="10" name="Otherwise Managed Annual O&amp;M Costs/ Square Feet**" dataDxfId="202"/>
  </tableColumns>
  <tableStyleInfo name="TableStyleLight16" showFirstColumn="0" showLastColumn="0" showRowStripes="1" showColumnStripes="0"/>
</table>
</file>

<file path=xl/tables/table10.xml><?xml version="1.0" encoding="utf-8"?>
<table xmlns="http://schemas.openxmlformats.org/spreadsheetml/2006/main" id="3" name="Table3" displayName="Table3" ref="A3:G26" totalsRowShown="0" headerRowDxfId="115" dataDxfId="113" headerRowBorderDxfId="114" tableBorderDxfId="112">
  <tableColumns count="7">
    <tableColumn id="1" name="Real Property Use" dataDxfId="111"/>
    <tableColumn id="2" name="Number of Owned Structures" dataDxfId="110"/>
    <tableColumn id="3" name="Owned Annual O&amp;M Costs" dataDxfId="109"/>
    <tableColumn id="4" name="Number of Leased Structures" dataDxfId="108"/>
    <tableColumn id="5" name="Lease Annual Costs**" dataDxfId="107" dataCellStyle="Comma"/>
    <tableColumn id="6" name="Number of Otherwise Managed Structures***" dataDxfId="106"/>
    <tableColumn id="7" name="Otherwise Managed Annual O&amp;M Costs***" dataDxfId="105"/>
  </tableColumns>
  <tableStyleInfo name="TableStyleLight16" showFirstColumn="0" showLastColumn="0" showRowStripes="1" showColumnStripes="0"/>
</table>
</file>

<file path=xl/tables/table11.xml><?xml version="1.0" encoding="utf-8"?>
<table xmlns="http://schemas.openxmlformats.org/spreadsheetml/2006/main" id="4" name="Table4" displayName="Table4" ref="A3:G19" totalsRowShown="0" headerRowDxfId="104" dataDxfId="102" headerRowBorderDxfId="103" tableBorderDxfId="101">
  <sortState ref="A4:E26">
    <sortCondition ref="A4:A26"/>
  </sortState>
  <tableColumns count="7">
    <tableColumn id="1" name="Department or Agency*" dataDxfId="100"/>
    <tableColumn id="2" name="Owned Acres" dataDxfId="99"/>
    <tableColumn id="3" name="Owned Annual O&amp;M Costs" dataDxfId="98"/>
    <tableColumn id="4" name="Leased Acres" dataDxfId="97"/>
    <tableColumn id="5" name="Lease Annual Operating Costs**" dataDxfId="96"/>
    <tableColumn id="6" name="Number of Otherwise Managed Acres***" dataDxfId="95"/>
    <tableColumn id="7" name="Otherwise Managed Annual O&amp;M Costs***" dataDxfId="94"/>
  </tableColumns>
  <tableStyleInfo name="TableStyleLight16" showFirstColumn="0" showLastColumn="0" showRowStripes="1" showColumnStripes="0"/>
</table>
</file>

<file path=xl/tables/table12.xml><?xml version="1.0" encoding="utf-8"?>
<table xmlns="http://schemas.openxmlformats.org/spreadsheetml/2006/main" id="5" name="Table5" displayName="Table5" ref="A3:E56" totalsRowShown="0" headerRowDxfId="93" dataDxfId="91" headerRowBorderDxfId="92" tableBorderDxfId="90">
  <tableColumns count="5">
    <tableColumn id="1" name="State Name" dataDxfId="89"/>
    <tableColumn id="2" name="Owned Acres" dataDxfId="88" dataCellStyle="Comma"/>
    <tableColumn id="3" name="Leased Acres" dataDxfId="87" dataCellStyle="Comma"/>
    <tableColumn id="4" name="Otherwise Managed Acres**" dataDxfId="86" dataCellStyle="Comma"/>
    <tableColumn id="5" name="Total Acres" dataDxfId="85"/>
  </tableColumns>
  <tableStyleInfo name="TableStyleLight16" showFirstColumn="0" showLastColumn="0" showRowStripes="1" showColumnStripes="0"/>
</table>
</file>

<file path=xl/tables/table13.xml><?xml version="1.0" encoding="utf-8"?>
<table xmlns="http://schemas.openxmlformats.org/spreadsheetml/2006/main" id="11" name="Table11" displayName="Table11" ref="B4:F15" headerRowCount="0" totalsRowShown="0" headerRowDxfId="84" dataDxfId="83" tableBorderDxfId="82">
  <tableColumns count="5">
    <tableColumn id="1" name="Column1" dataDxfId="81"/>
    <tableColumn id="2" name="Column2" dataDxfId="80"/>
    <tableColumn id="3" name="Column3" dataDxfId="79"/>
    <tableColumn id="4" name="Column4" dataDxfId="78"/>
    <tableColumn id="5" name="Column5" dataDxfId="77"/>
  </tableColumns>
  <tableStyleInfo name="TableStyleLight16" showFirstColumn="0" showLastColumn="0" showRowStripes="1" showColumnStripes="0"/>
</table>
</file>

<file path=xl/tables/table14.xml><?xml version="1.0" encoding="utf-8"?>
<table xmlns="http://schemas.openxmlformats.org/spreadsheetml/2006/main" id="8" name="Table18" displayName="Table18" ref="A4:E10" totalsRowShown="0" headerRowDxfId="76" dataDxfId="74" headerRowBorderDxfId="75">
  <tableColumns count="5">
    <tableColumn id="1" name="Historical Status**" dataDxfId="73"/>
    <tableColumn id="2" name="Building" dataDxfId="72"/>
    <tableColumn id="3" name="Land" dataDxfId="71"/>
    <tableColumn id="4" name="Structure" dataDxfId="70"/>
    <tableColumn id="5" name="Total" dataDxfId="69"/>
  </tableColumns>
  <tableStyleInfo name="TableStyleLight16" showFirstColumn="0" showLastColumn="0" showRowStripes="1" showColumnStripes="0"/>
</table>
</file>

<file path=xl/tables/table15.xml><?xml version="1.0" encoding="utf-8"?>
<table xmlns="http://schemas.openxmlformats.org/spreadsheetml/2006/main" id="14" name="Table19" displayName="Table19" ref="A4:D57" totalsRowShown="0" headerRowDxfId="68" dataDxfId="66" headerRowBorderDxfId="67">
  <tableColumns count="4">
    <tableColumn id="1" name="State" dataDxfId="65"/>
    <tableColumn id="2" name="National Historic Landmark (NHL)" dataDxfId="64"/>
    <tableColumn id="3" name="National Register Listed (NRL)" dataDxfId="63"/>
    <tableColumn id="4" name="Total NHL and NRL Assets" dataDxfId="62" dataCellStyle="Comma"/>
  </tableColumns>
  <tableStyleInfo name="TableStyleLight16" showFirstColumn="0" showLastColumn="0" showRowStripes="1" showColumnStripes="0"/>
</table>
</file>

<file path=xl/tables/table16.xml><?xml version="1.0" encoding="utf-8"?>
<table xmlns="http://schemas.openxmlformats.org/spreadsheetml/2006/main" id="16" name="Table20" displayName="Table20" ref="A4:G20" totalsRowShown="0" headerRowDxfId="61" dataDxfId="59" headerRowBorderDxfId="60" tableBorderDxfId="58">
  <sortState ref="A4:G27">
    <sortCondition ref="A4:A27"/>
  </sortState>
  <tableColumns count="7">
    <tableColumn id="1" name="Department or Agency**" dataDxfId="57"/>
    <tableColumn id="2" name="Evaluated, Not Historic" dataDxfId="56"/>
    <tableColumn id="3" name="National Historic Landmark (NHL)" dataDxfId="55"/>
    <tableColumn id="4" name="National Register Eligible (NRE)" dataDxfId="54"/>
    <tableColumn id="5" name="National Register Listed (NRL)" dataDxfId="53"/>
    <tableColumn id="6" name="Non-contributing element of NHL/NRL district" dataDxfId="52"/>
    <tableColumn id="7" name="Not Evaluated" dataDxfId="51"/>
  </tableColumns>
  <tableStyleInfo name="TableStyleLight16" showFirstColumn="0" showLastColumn="0" showRowStripes="1" showColumnStripes="0"/>
</table>
</file>

<file path=xl/tables/table17.xml><?xml version="1.0" encoding="utf-8"?>
<table xmlns="http://schemas.openxmlformats.org/spreadsheetml/2006/main" id="20" name="Table2121" displayName="Table2121" ref="A4:D24" totalsRowShown="0" headerRowDxfId="50" dataDxfId="48" headerRowBorderDxfId="49" tableBorderDxfId="47">
  <sortState ref="A5:E28">
    <sortCondition ref="A4:A27"/>
  </sortState>
  <tableColumns count="4">
    <tableColumn id="1" name="Department or Agency" dataDxfId="46"/>
    <tableColumn id="6" name="FY 2015" dataDxfId="45"/>
    <tableColumn id="4" name="FY 2016" dataDxfId="44"/>
    <tableColumn id="2" name="FY2017" dataDxfId="43"/>
  </tableColumns>
  <tableStyleInfo name="TableStyleLight16" showFirstColumn="0" showLastColumn="0" showRowStripes="1" showColumnStripes="0"/>
</table>
</file>

<file path=xl/tables/table18.xml><?xml version="1.0" encoding="utf-8"?>
<table xmlns="http://schemas.openxmlformats.org/spreadsheetml/2006/main" id="18" name="Table8" displayName="Table8" ref="A4:D11" totalsRowShown="0" headerRowDxfId="42" dataDxfId="40" headerRowBorderDxfId="41" tableBorderDxfId="39">
  <tableColumns count="4">
    <tableColumn id="1" name="Status" dataDxfId="38"/>
    <tableColumn id="3" name="FY 2015" dataDxfId="37"/>
    <tableColumn id="4" name="FY 2016" dataDxfId="36"/>
    <tableColumn id="2" name="FY 2017*" dataDxfId="35" dataCellStyle="Comma"/>
  </tableColumns>
  <tableStyleInfo name="TableStyleLight16" showFirstColumn="0" showLastColumn="0" showRowStripes="1" showColumnStripes="0"/>
</table>
</file>

<file path=xl/tables/table19.xml><?xml version="1.0" encoding="utf-8"?>
<table xmlns="http://schemas.openxmlformats.org/spreadsheetml/2006/main" id="6" name="Table227" displayName="Table227" ref="A3:J4" totalsRowShown="0" headerRowDxfId="34" dataDxfId="32" headerRowBorderDxfId="33" tableBorderDxfId="31">
  <tableColumns count="10">
    <tableColumn id="1" name="Fiscal Year" dataDxfId="30" totalsRowDxfId="29"/>
    <tableColumn id="2" name="Owned Annual O&amp;M Costs" dataDxfId="28" totalsRowDxfId="27" dataCellStyle="Currency"/>
    <tableColumn id="3" name="Owned Square Feet" dataDxfId="26" totalsRowDxfId="25" dataCellStyle="Comma"/>
    <tableColumn id="4" name="Owned Annual O&amp;M Costs/ Square Feet" dataDxfId="24" totalsRowDxfId="23" dataCellStyle="Currency"/>
    <tableColumn id="5" name="Leased Annual Costs" dataDxfId="22" totalsRowDxfId="21" dataCellStyle="Currency"/>
    <tableColumn id="6" name="Leased Square Feet" dataDxfId="20" totalsRowDxfId="19" dataCellStyle="Comma"/>
    <tableColumn id="7" name="Leased Annual Costs/ Square Feet*" dataDxfId="18" totalsRowDxfId="17" dataCellStyle="Currency"/>
    <tableColumn id="8" name="Otherwise Managed Annual O&amp;M Costs**" dataDxfId="16" dataCellStyle="Currency"/>
    <tableColumn id="9" name="Otherwise Managed Square Feet**" dataDxfId="15" dataCellStyle="Comma"/>
    <tableColumn id="10" name="Otherwise Managed Annual O&amp;M Costs/ Square Feet**" dataDxfId="14" dataCellStyle="Currency"/>
  </tableColumns>
  <tableStyleInfo name="TableStyleLight16" showFirstColumn="0" showLastColumn="0" showRowStripes="1" showColumnStripes="0"/>
</table>
</file>

<file path=xl/tables/table2.xml><?xml version="1.0" encoding="utf-8"?>
<table xmlns="http://schemas.openxmlformats.org/spreadsheetml/2006/main" id="10" name="Table10" displayName="Table10" ref="A3:J29" totalsRowShown="0" headerRowDxfId="201" dataDxfId="199" headerRowBorderDxfId="200" tableBorderDxfId="198">
  <tableColumns count="10">
    <tableColumn id="1" name="Buildings Real Property Use**" dataDxfId="197"/>
    <tableColumn id="2" name="Owned Square Feet" dataDxfId="196"/>
    <tableColumn id="3" name="Owned Annual O&amp;M Cost" dataDxfId="195"/>
    <tableColumn id="4" name="Owned Annual O&amp;M Costs/ Square Feet" dataDxfId="194"/>
    <tableColumn id="5" name="Leased Square Feet" dataDxfId="193"/>
    <tableColumn id="6" name="Leased Annual Costs***" dataDxfId="192"/>
    <tableColumn id="7" name="Leased Annual Costs/ Square Feet***" dataDxfId="191"/>
    <tableColumn id="8" name="Otherwise Managed Square Feet****" dataDxfId="190"/>
    <tableColumn id="9" name="Otherwise Managed Annual O&amp;M Costs****" dataDxfId="189"/>
    <tableColumn id="10" name="Otherwise Managed Annual O&amp;M Costs/ Square Feet****" dataDxfId="188"/>
  </tableColumns>
  <tableStyleInfo name="TableStyleLight16" showFirstColumn="0" showLastColumn="0" showRowStripes="1" showColumnStripes="0"/>
</table>
</file>

<file path=xl/tables/table20.xml><?xml version="1.0" encoding="utf-8"?>
<table xmlns="http://schemas.openxmlformats.org/spreadsheetml/2006/main" id="17" name="Table101018" displayName="Table101018" ref="A3:J22" totalsRowShown="0" headerRowDxfId="13" dataDxfId="12" headerRowBorderDxfId="10" tableBorderDxfId="11">
  <tableColumns count="10">
    <tableColumn id="1" name="Buildings Real Property Use*" dataDxfId="9"/>
    <tableColumn id="2" name="Owned Square Feet" dataDxfId="8"/>
    <tableColumn id="3" name="Owned Annual O&amp;M Cost" dataDxfId="7"/>
    <tableColumn id="4" name="Owned Annual O&amp;M Costs/ Square Feet" dataDxfId="6"/>
    <tableColumn id="5" name="Leased Square Feet" dataDxfId="5"/>
    <tableColumn id="6" name="Leased Annual Costs**" dataDxfId="4"/>
    <tableColumn id="7" name="Leased Annual Costs/ Square Feet**" dataDxfId="3"/>
    <tableColumn id="8" name="Otherwise Managed Square Feet***" dataDxfId="2"/>
    <tableColumn id="9" name="Otherwise Managed Annual O&amp;M Costs***" dataDxfId="1"/>
    <tableColumn id="10" name="Otherwise Managed Annual O&amp;M Costs/ Square Feet***" dataDxfId="0"/>
  </tableColumns>
  <tableStyleInfo name="TableStyleLight16" showFirstColumn="0" showLastColumn="0" showRowStripes="1" showColumnStripes="0"/>
</table>
</file>

<file path=xl/tables/table3.xml><?xml version="1.0" encoding="utf-8"?>
<table xmlns="http://schemas.openxmlformats.org/spreadsheetml/2006/main" id="21" name="Table922" displayName="Table922" ref="A3:G28" totalsRowShown="0" headerRowBorderDxfId="187" tableBorderDxfId="186">
  <tableColumns count="7">
    <tableColumn id="1" name="Buildings Real Property Use**" dataDxfId="185"/>
    <tableColumn id="2" name="FY 2015 SF" dataDxfId="184" dataCellStyle="Comma"/>
    <tableColumn id="3" name="FY 2015 AOC***" dataDxfId="183" dataCellStyle="Currency"/>
    <tableColumn id="4" name="FY 2016 SF" dataDxfId="182" dataCellStyle="Comma"/>
    <tableColumn id="5" name="FY 2016 AOC***" dataDxfId="181" dataCellStyle="Currency"/>
    <tableColumn id="6" name="FY 2017 SF****" dataDxfId="180" dataCellStyle="Comma"/>
    <tableColumn id="7" name="FY 2017 AOC***" dataDxfId="179" dataCellStyle="Currency"/>
  </tableColumns>
  <tableStyleInfo name="TableStyleLight16" showFirstColumn="0" showLastColumn="0" showRowStripes="1" showColumnStripes="0"/>
</table>
</file>

<file path=xl/tables/table4.xml><?xml version="1.0" encoding="utf-8"?>
<table xmlns="http://schemas.openxmlformats.org/spreadsheetml/2006/main" id="12" name="Table1113" displayName="Table1113" ref="A4:E26" totalsRowShown="0" headerRowDxfId="178" dataDxfId="176" headerRowBorderDxfId="177" tableBorderDxfId="175">
  <sortState ref="A5:E28">
    <sortCondition ref="A5:A28"/>
  </sortState>
  <tableColumns count="5">
    <tableColumn id="1" name="Department or Agency" dataDxfId="174"/>
    <tableColumn id="2" name="FY 2015" dataDxfId="173"/>
    <tableColumn id="3" name="FY 2016" dataDxfId="172" dataCellStyle="Comma"/>
    <tableColumn id="4" name="FY 2017" dataDxfId="171"/>
    <tableColumn id="5" name="% Change FY 2016 - FY 2017" dataDxfId="170">
      <calculatedColumnFormula>(Table1113[[#This Row],[FY 2017]]-#REF!)/#REF!</calculatedColumnFormula>
    </tableColumn>
  </tableColumns>
  <tableStyleInfo name="TableStyleLight16" showFirstColumn="0" showLastColumn="0" showRowStripes="1" showColumnStripes="0"/>
</table>
</file>

<file path=xl/tables/table5.xml><?xml version="1.0" encoding="utf-8"?>
<table xmlns="http://schemas.openxmlformats.org/spreadsheetml/2006/main" id="7" name="Table128" displayName="Table128" ref="A4:E25" totalsRowShown="0" headerRowDxfId="169" dataDxfId="167" headerRowBorderDxfId="168" tableBorderDxfId="166">
  <sortState ref="A5:E28">
    <sortCondition ref="A5:A28"/>
  </sortState>
  <tableColumns count="5">
    <tableColumn id="1" name="Department or Agency" dataDxfId="165"/>
    <tableColumn id="2" name="FY 2015" dataDxfId="164"/>
    <tableColumn id="3" name="FY 2016" dataDxfId="163" dataCellStyle="Comma"/>
    <tableColumn id="4" name="FY 2017" dataDxfId="162"/>
    <tableColumn id="5" name="% Change FY 2016 - FY 2017" dataDxfId="161"/>
  </tableColumns>
  <tableStyleInfo name="TableStyleLight16" showFirstColumn="0" showLastColumn="0" showRowStripes="1" showColumnStripes="0"/>
</table>
</file>

<file path=xl/tables/table6.xml><?xml version="1.0" encoding="utf-8"?>
<table xmlns="http://schemas.openxmlformats.org/spreadsheetml/2006/main" id="13" name="Table13" displayName="Table13" ref="A3:M20" totalsRowShown="0" headerRowDxfId="160" dataDxfId="158" headerRowBorderDxfId="159" tableBorderDxfId="157">
  <sortState ref="A4:I27">
    <sortCondition ref="A4:A27"/>
  </sortState>
  <tableColumns count="13">
    <tableColumn id="1" name="Department or Agency*" dataDxfId="156"/>
    <tableColumn id="2" name="Number of Owned Buildings" dataDxfId="155"/>
    <tableColumn id="3" name="Owned Square Feet" dataDxfId="154"/>
    <tableColumn id="4" name="Owned Annual O&amp;M Cost" dataDxfId="153"/>
    <tableColumn id="5" name="Owned Annual O&amp;M Costs/ Square Feet" dataDxfId="152">
      <calculatedColumnFormula>D4/C4</calculatedColumnFormula>
    </tableColumn>
    <tableColumn id="6" name="Number of Leased Buildings" dataDxfId="151"/>
    <tableColumn id="7" name="Leased Square Feet" dataDxfId="150"/>
    <tableColumn id="8" name="Leased Annual Costs**" dataDxfId="149"/>
    <tableColumn id="9" name="Leased Annual Costs/ Square Feet**" dataDxfId="148" dataCellStyle="Currency"/>
    <tableColumn id="10" name="Number of Otherwise Managed Buildings" dataDxfId="147" dataCellStyle="Comma"/>
    <tableColumn id="11" name="Otherwise Managed Square Feet***" dataDxfId="146" dataCellStyle="Comma"/>
    <tableColumn id="12" name="Otherwise Managed Annual O&amp;M Cost***" dataDxfId="145"/>
    <tableColumn id="13" name="Otherwise Managed Annual O&amp;M Costs/ Square Feet***" dataDxfId="144"/>
  </tableColumns>
  <tableStyleInfo name="TableStyleLight16" showFirstColumn="0" showLastColumn="0" showRowStripes="1" showColumnStripes="0"/>
</table>
</file>

<file path=xl/tables/table7.xml><?xml version="1.0" encoding="utf-8"?>
<table xmlns="http://schemas.openxmlformats.org/spreadsheetml/2006/main" id="15" name="Table15" displayName="Table15" ref="A4:D11" totalsRowShown="0" headerRowDxfId="143" dataDxfId="141" headerRowBorderDxfId="142" tableBorderDxfId="140">
  <tableColumns count="4">
    <tableColumn id="1" name="Buildings Real Property Use" dataDxfId="139"/>
    <tableColumn id="2" name="Underutilized" dataDxfId="138" dataCellStyle="Comma"/>
    <tableColumn id="3" name="Unutilized" dataDxfId="137" dataCellStyle="Comma"/>
    <tableColumn id="4" name="Utilized" dataDxfId="136" dataCellStyle="Comma"/>
  </tableColumns>
  <tableStyleInfo name="TableStyleLight16" showFirstColumn="0" showLastColumn="0" showRowStripes="1" showColumnStripes="0"/>
</table>
</file>

<file path=xl/tables/table8.xml><?xml version="1.0" encoding="utf-8"?>
<table xmlns="http://schemas.openxmlformats.org/spreadsheetml/2006/main" id="1" name="Table1" displayName="Table1" ref="A3:E56" totalsRowShown="0" headerRowDxfId="135" dataDxfId="133" headerRowBorderDxfId="134" tableBorderDxfId="132">
  <tableColumns count="5">
    <tableColumn id="1" name="State Name" dataDxfId="131"/>
    <tableColumn id="2" name="Owned SF" dataDxfId="130"/>
    <tableColumn id="3" name="Leased SF" dataDxfId="129" dataCellStyle="Comma"/>
    <tableColumn id="4" name="Otherwise Managed SF**" dataDxfId="128"/>
    <tableColumn id="5" name="Total SF" dataDxfId="127" dataCellStyle="Comma"/>
  </tableColumns>
  <tableStyleInfo name="TableStyleLight16" showFirstColumn="0" showLastColumn="0" showRowStripes="1" showColumnStripes="0"/>
</table>
</file>

<file path=xl/tables/table9.xml><?xml version="1.0" encoding="utf-8"?>
<table xmlns="http://schemas.openxmlformats.org/spreadsheetml/2006/main" id="2" name="Table2" displayName="Table2" ref="A3:G18" totalsRowShown="0" headerRowDxfId="126" dataDxfId="124" headerRowBorderDxfId="125" tableBorderDxfId="123">
  <sortState ref="A5:E27">
    <sortCondition ref="A5:A27"/>
  </sortState>
  <tableColumns count="7">
    <tableColumn id="1" name="Department or Agency*" dataDxfId="122"/>
    <tableColumn id="2" name="Number of Owned Structures" dataDxfId="121"/>
    <tableColumn id="3" name="Owned Annual O&amp;M Costs" dataDxfId="120"/>
    <tableColumn id="4" name="Number of Leased Structures" dataDxfId="119"/>
    <tableColumn id="5" name="Lease Annual Costs**" dataDxfId="118" dataCellStyle="Comma"/>
    <tableColumn id="6" name="Number of Otherwise Managed Structures***" dataDxfId="117"/>
    <tableColumn id="7" name="Otherwise Managed Annual O&amp;M Costs***" dataDxfId="116"/>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gpdata@gsa.gov"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tabSelected="1" workbookViewId="0">
      <selection sqref="A1:C1"/>
    </sheetView>
  </sheetViews>
  <sheetFormatPr defaultRowHeight="14.25" x14ac:dyDescent="0.2"/>
  <cols>
    <col min="3" max="3" width="93.625" customWidth="1"/>
  </cols>
  <sheetData>
    <row r="1" spans="1:3" s="62" customFormat="1" ht="14.25" customHeight="1" x14ac:dyDescent="0.45">
      <c r="A1" s="620"/>
      <c r="B1" s="621"/>
      <c r="C1" s="622"/>
    </row>
    <row r="2" spans="1:3" s="62" customFormat="1" ht="14.25" customHeight="1" x14ac:dyDescent="0.45">
      <c r="A2" s="623"/>
      <c r="B2" s="624"/>
      <c r="C2" s="625"/>
    </row>
    <row r="3" spans="1:3" s="62" customFormat="1" ht="14.25" customHeight="1" x14ac:dyDescent="0.45">
      <c r="A3" s="623"/>
      <c r="B3" s="624"/>
      <c r="C3" s="625"/>
    </row>
    <row r="4" spans="1:3" s="62" customFormat="1" ht="14.25" customHeight="1" x14ac:dyDescent="0.45">
      <c r="A4" s="623"/>
      <c r="B4" s="624"/>
      <c r="C4" s="625"/>
    </row>
    <row r="5" spans="1:3" s="62" customFormat="1" ht="14.25" customHeight="1" x14ac:dyDescent="0.45">
      <c r="A5" s="623"/>
      <c r="B5" s="624"/>
      <c r="C5" s="625"/>
    </row>
    <row r="6" spans="1:3" s="62" customFormat="1" ht="14.25" customHeight="1" x14ac:dyDescent="0.45">
      <c r="A6" s="623"/>
      <c r="B6" s="624"/>
      <c r="C6" s="625"/>
    </row>
    <row r="7" spans="1:3" s="62" customFormat="1" ht="14.25" customHeight="1" x14ac:dyDescent="0.45">
      <c r="A7" s="623"/>
      <c r="B7" s="624"/>
      <c r="C7" s="625"/>
    </row>
    <row r="8" spans="1:3" s="62" customFormat="1" ht="14.25" customHeight="1" x14ac:dyDescent="0.45">
      <c r="A8" s="623"/>
      <c r="B8" s="624"/>
      <c r="C8" s="625"/>
    </row>
    <row r="9" spans="1:3" s="62" customFormat="1" ht="14.25" customHeight="1" x14ac:dyDescent="0.45">
      <c r="A9" s="623"/>
      <c r="B9" s="624"/>
      <c r="C9" s="625"/>
    </row>
    <row r="10" spans="1:3" s="62" customFormat="1" ht="14.25" customHeight="1" x14ac:dyDescent="0.45">
      <c r="A10" s="623"/>
      <c r="B10" s="624"/>
      <c r="C10" s="625"/>
    </row>
    <row r="11" spans="1:3" s="62" customFormat="1" ht="14.25" customHeight="1" x14ac:dyDescent="0.45">
      <c r="A11" s="617"/>
      <c r="B11" s="618"/>
      <c r="C11" s="619"/>
    </row>
    <row r="12" spans="1:3" s="62" customFormat="1" ht="14.25" customHeight="1" x14ac:dyDescent="0.45">
      <c r="A12" s="617"/>
      <c r="B12" s="618"/>
      <c r="C12" s="619"/>
    </row>
    <row r="13" spans="1:3" s="62" customFormat="1" ht="14.25" customHeight="1" x14ac:dyDescent="0.45">
      <c r="A13" s="63"/>
      <c r="B13" s="64"/>
      <c r="C13" s="65"/>
    </row>
    <row r="14" spans="1:3" s="62" customFormat="1" ht="14.25" customHeight="1" x14ac:dyDescent="0.45">
      <c r="A14" s="63"/>
      <c r="B14" s="64"/>
      <c r="C14" s="65"/>
    </row>
    <row r="15" spans="1:3" s="66" customFormat="1" ht="40.5" customHeight="1" x14ac:dyDescent="0.5">
      <c r="A15" s="626" t="s">
        <v>292</v>
      </c>
      <c r="B15" s="627"/>
      <c r="C15" s="628"/>
    </row>
    <row r="16" spans="1:3" s="62" customFormat="1" ht="14.25" customHeight="1" x14ac:dyDescent="0.45">
      <c r="A16" s="67"/>
      <c r="B16" s="68"/>
      <c r="C16" s="69"/>
    </row>
    <row r="17" spans="1:3" s="70" customFormat="1" ht="42.75" customHeight="1" x14ac:dyDescent="0.35">
      <c r="A17" s="629"/>
      <c r="B17" s="630"/>
      <c r="C17" s="631"/>
    </row>
    <row r="18" spans="1:3" s="62" customFormat="1" ht="14.25" customHeight="1" x14ac:dyDescent="0.2">
      <c r="A18" s="617"/>
      <c r="B18" s="618"/>
      <c r="C18" s="619"/>
    </row>
    <row r="19" spans="1:3" s="62" customFormat="1" ht="14.25" customHeight="1" x14ac:dyDescent="0.2">
      <c r="A19" s="617"/>
      <c r="B19" s="618"/>
      <c r="C19" s="619"/>
    </row>
    <row r="20" spans="1:3" s="62" customFormat="1" ht="14.25" customHeight="1" x14ac:dyDescent="0.2">
      <c r="A20" s="617"/>
      <c r="B20" s="618"/>
      <c r="C20" s="619"/>
    </row>
    <row r="21" spans="1:3" s="62" customFormat="1" ht="30" customHeight="1" x14ac:dyDescent="0.5">
      <c r="A21" s="632"/>
      <c r="B21" s="633"/>
      <c r="C21" s="634"/>
    </row>
    <row r="22" spans="1:3" s="62" customFormat="1" ht="14.25" customHeight="1" x14ac:dyDescent="0.45">
      <c r="A22" s="71"/>
      <c r="B22" s="72"/>
      <c r="C22" s="73"/>
    </row>
    <row r="23" spans="1:3" s="62" customFormat="1" ht="14.25" customHeight="1" x14ac:dyDescent="0.45">
      <c r="A23" s="71"/>
      <c r="B23" s="72"/>
      <c r="C23" s="73"/>
    </row>
    <row r="24" spans="1:3" s="62" customFormat="1" ht="14.25" customHeight="1" x14ac:dyDescent="0.45">
      <c r="A24" s="71"/>
      <c r="B24" s="72"/>
      <c r="C24" s="73"/>
    </row>
    <row r="25" spans="1:3" s="62" customFormat="1" ht="23.25" customHeight="1" x14ac:dyDescent="0.5">
      <c r="A25" s="635"/>
      <c r="B25" s="636"/>
      <c r="C25" s="637"/>
    </row>
    <row r="26" spans="1:3" s="62" customFormat="1" ht="14.25" customHeight="1" x14ac:dyDescent="0.45">
      <c r="A26" s="71"/>
      <c r="B26" s="72"/>
      <c r="C26" s="73"/>
    </row>
    <row r="27" spans="1:3" s="62" customFormat="1" ht="14.25" customHeight="1" x14ac:dyDescent="0.45">
      <c r="A27" s="71"/>
      <c r="B27" s="72"/>
      <c r="C27" s="73"/>
    </row>
    <row r="28" spans="1:3" s="62" customFormat="1" ht="14.25" customHeight="1" x14ac:dyDescent="0.45">
      <c r="A28" s="71"/>
      <c r="B28" s="72"/>
      <c r="C28" s="73"/>
    </row>
    <row r="29" spans="1:3" s="62" customFormat="1" ht="32.25" customHeight="1" thickBot="1" x14ac:dyDescent="0.5">
      <c r="A29" s="74"/>
      <c r="B29" s="75"/>
      <c r="C29" s="76"/>
    </row>
  </sheetData>
  <mergeCells count="17">
    <mergeCell ref="A15:C15"/>
    <mergeCell ref="A17:C17"/>
    <mergeCell ref="A18:C20"/>
    <mergeCell ref="A21:C21"/>
    <mergeCell ref="A25:C25"/>
    <mergeCell ref="A12:C12"/>
    <mergeCell ref="A1:C1"/>
    <mergeCell ref="A2:C2"/>
    <mergeCell ref="A3:C3"/>
    <mergeCell ref="A4:C4"/>
    <mergeCell ref="A5:C5"/>
    <mergeCell ref="A6:C6"/>
    <mergeCell ref="A7:C7"/>
    <mergeCell ref="A8:C8"/>
    <mergeCell ref="A9:C9"/>
    <mergeCell ref="A10:C10"/>
    <mergeCell ref="A11:C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election activeCell="A2" sqref="A2"/>
    </sheetView>
  </sheetViews>
  <sheetFormatPr defaultColWidth="9" defaultRowHeight="12.75" x14ac:dyDescent="0.2"/>
  <cols>
    <col min="1" max="1" width="41.375" style="5" customWidth="1"/>
    <col min="2" max="2" width="13.5" style="5" customWidth="1"/>
    <col min="3" max="3" width="13.375" style="5" bestFit="1" customWidth="1"/>
    <col min="4" max="4" width="15.625" style="5" customWidth="1"/>
    <col min="5" max="5" width="15.375" style="39" customWidth="1"/>
    <col min="6" max="6" width="12.75" style="8" customWidth="1"/>
    <col min="7" max="7" width="11.5" style="8" customWidth="1"/>
    <col min="8" max="8" width="14.875" style="29" customWidth="1"/>
    <col min="9" max="9" width="15.625" style="39" customWidth="1"/>
    <col min="10" max="12" width="13.25" style="5" customWidth="1"/>
    <col min="13" max="13" width="14.875" style="5" customWidth="1"/>
    <col min="14" max="16384" width="9" style="5"/>
  </cols>
  <sheetData>
    <row r="1" spans="1:13" s="82" customFormat="1" ht="18.75" x14ac:dyDescent="0.3">
      <c r="A1" s="153" t="s">
        <v>280</v>
      </c>
      <c r="E1" s="154"/>
      <c r="F1" s="155"/>
      <c r="G1" s="155"/>
      <c r="H1" s="97"/>
      <c r="I1" s="154"/>
    </row>
    <row r="2" spans="1:13" s="100" customFormat="1" ht="15" x14ac:dyDescent="0.25">
      <c r="A2" s="156"/>
      <c r="B2" s="157"/>
      <c r="C2" s="157"/>
      <c r="D2" s="158"/>
      <c r="E2" s="159"/>
      <c r="F2" s="160"/>
      <c r="G2" s="160"/>
      <c r="H2" s="161"/>
      <c r="I2" s="159"/>
    </row>
    <row r="3" spans="1:13" s="100" customFormat="1" ht="60.75" thickBot="1" x14ac:dyDescent="0.3">
      <c r="A3" s="355" t="s">
        <v>359</v>
      </c>
      <c r="B3" s="356" t="s">
        <v>243</v>
      </c>
      <c r="C3" s="162" t="s">
        <v>234</v>
      </c>
      <c r="D3" s="163" t="s">
        <v>235</v>
      </c>
      <c r="E3" s="357" t="s">
        <v>342</v>
      </c>
      <c r="F3" s="313" t="s">
        <v>155</v>
      </c>
      <c r="G3" s="164" t="s">
        <v>32</v>
      </c>
      <c r="H3" s="163" t="s">
        <v>220</v>
      </c>
      <c r="I3" s="357" t="s">
        <v>262</v>
      </c>
      <c r="J3" s="586" t="s">
        <v>279</v>
      </c>
      <c r="K3" s="587" t="s">
        <v>261</v>
      </c>
      <c r="L3" s="588" t="s">
        <v>360</v>
      </c>
      <c r="M3" s="587" t="s">
        <v>345</v>
      </c>
    </row>
    <row r="4" spans="1:13" s="117" customFormat="1" ht="15" x14ac:dyDescent="0.25">
      <c r="A4" s="152" t="s">
        <v>80</v>
      </c>
      <c r="B4" s="245">
        <v>20348</v>
      </c>
      <c r="C4" s="246">
        <v>40228001</v>
      </c>
      <c r="D4" s="306">
        <v>325063620.27999997</v>
      </c>
      <c r="E4" s="314">
        <v>8.0805312767094808</v>
      </c>
      <c r="F4" s="246">
        <v>3105</v>
      </c>
      <c r="G4" s="113">
        <v>14834121</v>
      </c>
      <c r="H4" s="316">
        <v>248281500.93000001</v>
      </c>
      <c r="I4" s="315">
        <v>16.737189950789801</v>
      </c>
      <c r="J4" s="426">
        <v>127</v>
      </c>
      <c r="K4" s="426">
        <v>456425</v>
      </c>
      <c r="L4" s="427">
        <v>764575.49</v>
      </c>
      <c r="M4" s="425">
        <v>1.6751393766774401</v>
      </c>
    </row>
    <row r="5" spans="1:13" s="117" customFormat="1" ht="15" x14ac:dyDescent="0.25">
      <c r="A5" s="152" t="s">
        <v>83</v>
      </c>
      <c r="B5" s="247">
        <v>506</v>
      </c>
      <c r="C5" s="178">
        <v>7886822</v>
      </c>
      <c r="D5" s="307">
        <v>89819160</v>
      </c>
      <c r="E5" s="315">
        <v>11.3885111138555</v>
      </c>
      <c r="F5" s="178">
        <v>92</v>
      </c>
      <c r="G5" s="113">
        <v>1051397</v>
      </c>
      <c r="H5" s="316">
        <v>28208585.260000002</v>
      </c>
      <c r="I5" s="315">
        <v>26.829623120476899</v>
      </c>
      <c r="J5" s="426"/>
      <c r="K5" s="426"/>
      <c r="L5" s="427"/>
      <c r="M5" s="425"/>
    </row>
    <row r="6" spans="1:13" s="117" customFormat="1" ht="15" x14ac:dyDescent="0.25">
      <c r="A6" s="152" t="s">
        <v>84</v>
      </c>
      <c r="B6" s="247">
        <v>11411</v>
      </c>
      <c r="C6" s="178">
        <v>115873817.09999999</v>
      </c>
      <c r="D6" s="307">
        <v>1866884662</v>
      </c>
      <c r="E6" s="315">
        <v>16.111358965493199</v>
      </c>
      <c r="F6" s="178">
        <v>58</v>
      </c>
      <c r="G6" s="113">
        <v>610859</v>
      </c>
      <c r="H6" s="316">
        <v>10785831</v>
      </c>
      <c r="I6" s="315">
        <v>17.656825879622001</v>
      </c>
      <c r="J6" s="426"/>
      <c r="K6" s="426"/>
      <c r="L6" s="427"/>
      <c r="M6" s="425"/>
    </row>
    <row r="7" spans="1:13" s="117" customFormat="1" ht="15" x14ac:dyDescent="0.25">
      <c r="A7" s="152" t="s">
        <v>85</v>
      </c>
      <c r="B7" s="247">
        <v>2666</v>
      </c>
      <c r="C7" s="178">
        <v>32277402.219999999</v>
      </c>
      <c r="D7" s="307">
        <v>374603767.45999998</v>
      </c>
      <c r="E7" s="315">
        <v>11.6057595003071</v>
      </c>
      <c r="F7" s="178">
        <v>78</v>
      </c>
      <c r="G7" s="113">
        <v>3319751.92</v>
      </c>
      <c r="H7" s="317">
        <v>126655905.97</v>
      </c>
      <c r="I7" s="315">
        <v>38.152220112278798</v>
      </c>
      <c r="J7" s="426"/>
      <c r="K7" s="426"/>
      <c r="L7" s="427"/>
      <c r="M7" s="425"/>
    </row>
    <row r="8" spans="1:13" s="117" customFormat="1" ht="15" x14ac:dyDescent="0.25">
      <c r="A8" s="152" t="s">
        <v>86</v>
      </c>
      <c r="B8" s="247">
        <v>8648</v>
      </c>
      <c r="C8" s="178">
        <v>44308186.130000003</v>
      </c>
      <c r="D8" s="307">
        <v>515752996.95999998</v>
      </c>
      <c r="E8" s="315">
        <v>11.6401288792726</v>
      </c>
      <c r="F8" s="178">
        <v>1265</v>
      </c>
      <c r="G8" s="113">
        <v>10741989.73</v>
      </c>
      <c r="H8" s="316">
        <v>130083018.38</v>
      </c>
      <c r="I8" s="315">
        <v>12.1097693862718</v>
      </c>
      <c r="J8" s="426"/>
      <c r="K8" s="426"/>
      <c r="L8" s="427"/>
      <c r="M8" s="425"/>
    </row>
    <row r="9" spans="1:13" s="117" customFormat="1" ht="15" x14ac:dyDescent="0.25">
      <c r="A9" s="152" t="s">
        <v>88</v>
      </c>
      <c r="B9" s="247">
        <v>3768</v>
      </c>
      <c r="C9" s="178">
        <v>69764838</v>
      </c>
      <c r="D9" s="307">
        <v>584270831.26999998</v>
      </c>
      <c r="E9" s="315">
        <v>8.3748611481044293</v>
      </c>
      <c r="F9" s="178">
        <v>37</v>
      </c>
      <c r="G9" s="113">
        <v>1156571</v>
      </c>
      <c r="H9" s="316">
        <v>10430506.529999999</v>
      </c>
      <c r="I9" s="315">
        <v>9.0184748969151105</v>
      </c>
      <c r="J9" s="426">
        <v>4</v>
      </c>
      <c r="K9" s="426">
        <v>10370</v>
      </c>
      <c r="L9" s="427">
        <v>25585.42</v>
      </c>
      <c r="M9" s="425">
        <v>2.4672536162005798</v>
      </c>
    </row>
    <row r="10" spans="1:13" s="117" customFormat="1" ht="15" x14ac:dyDescent="0.25">
      <c r="A10" s="152" t="s">
        <v>89</v>
      </c>
      <c r="B10" s="247">
        <v>2121</v>
      </c>
      <c r="C10" s="178">
        <v>22421581</v>
      </c>
      <c r="D10" s="307">
        <v>100476077.26000001</v>
      </c>
      <c r="E10" s="315">
        <v>4.4812217862781401</v>
      </c>
      <c r="F10" s="178">
        <v>251</v>
      </c>
      <c r="G10" s="113">
        <v>2980818</v>
      </c>
      <c r="H10" s="316">
        <v>23553958.024</v>
      </c>
      <c r="I10" s="315">
        <v>7.9018437301438702</v>
      </c>
      <c r="J10" s="426"/>
      <c r="K10" s="426"/>
      <c r="L10" s="427"/>
      <c r="M10" s="425"/>
    </row>
    <row r="11" spans="1:13" s="117" customFormat="1" ht="15" x14ac:dyDescent="0.25">
      <c r="A11" s="152" t="s">
        <v>91</v>
      </c>
      <c r="B11" s="247">
        <v>143</v>
      </c>
      <c r="C11" s="178">
        <v>1729983.3330000001</v>
      </c>
      <c r="D11" s="307">
        <v>17658470.5</v>
      </c>
      <c r="E11" s="315">
        <v>10.2073067197579</v>
      </c>
      <c r="F11" s="178">
        <v>2</v>
      </c>
      <c r="G11" s="113">
        <v>116904.03200000001</v>
      </c>
      <c r="H11" s="316">
        <v>2915699.97</v>
      </c>
      <c r="I11" s="315">
        <v>24.940970128387001</v>
      </c>
      <c r="J11" s="426"/>
      <c r="K11" s="426"/>
      <c r="L11" s="427"/>
      <c r="M11" s="425"/>
    </row>
    <row r="12" spans="1:13" s="117" customFormat="1" ht="15" x14ac:dyDescent="0.25">
      <c r="A12" s="152" t="s">
        <v>87</v>
      </c>
      <c r="B12" s="247">
        <v>42084</v>
      </c>
      <c r="C12" s="178">
        <v>98561686.689999998</v>
      </c>
      <c r="D12" s="307">
        <v>372608857.05000001</v>
      </c>
      <c r="E12" s="315">
        <v>3.78046347991125</v>
      </c>
      <c r="F12" s="178">
        <v>312</v>
      </c>
      <c r="G12" s="113">
        <v>2921487.3</v>
      </c>
      <c r="H12" s="316">
        <v>51463248.728</v>
      </c>
      <c r="I12" s="315">
        <v>17.615427843208501</v>
      </c>
      <c r="J12" s="426">
        <v>488</v>
      </c>
      <c r="K12" s="426">
        <v>1767789.17</v>
      </c>
      <c r="L12" s="427">
        <v>10805810.630000001</v>
      </c>
      <c r="M12" s="425">
        <v>6.1126127557394199</v>
      </c>
    </row>
    <row r="13" spans="1:13" s="117" customFormat="1" ht="15" x14ac:dyDescent="0.25">
      <c r="A13" s="152" t="s">
        <v>93</v>
      </c>
      <c r="B13" s="247">
        <v>11</v>
      </c>
      <c r="C13" s="178">
        <v>4124080</v>
      </c>
      <c r="D13" s="307">
        <v>74467234.469999999</v>
      </c>
      <c r="E13" s="315">
        <v>18.056690090880899</v>
      </c>
      <c r="F13" s="178">
        <v>84</v>
      </c>
      <c r="G13" s="113">
        <v>2154376</v>
      </c>
      <c r="H13" s="316">
        <v>95141857.819999993</v>
      </c>
      <c r="I13" s="315">
        <v>44.162141529612299</v>
      </c>
      <c r="J13" s="426"/>
      <c r="K13" s="426"/>
      <c r="L13" s="427"/>
      <c r="M13" s="425"/>
    </row>
    <row r="14" spans="1:13" s="117" customFormat="1" ht="12.75" customHeight="1" x14ac:dyDescent="0.25">
      <c r="A14" s="152" t="s">
        <v>92</v>
      </c>
      <c r="B14" s="247">
        <v>9778</v>
      </c>
      <c r="C14" s="178">
        <v>19791762.329999998</v>
      </c>
      <c r="D14" s="307">
        <v>263260449.99000001</v>
      </c>
      <c r="E14" s="315">
        <v>13.301516337984401</v>
      </c>
      <c r="F14" s="178">
        <v>983</v>
      </c>
      <c r="G14" s="113">
        <v>6075979</v>
      </c>
      <c r="H14" s="316">
        <v>122595376.09</v>
      </c>
      <c r="I14" s="315">
        <v>20.177057242956199</v>
      </c>
      <c r="J14" s="426">
        <v>2</v>
      </c>
      <c r="K14" s="426">
        <v>92</v>
      </c>
      <c r="L14" s="427">
        <v>0</v>
      </c>
      <c r="M14" s="425">
        <v>0</v>
      </c>
    </row>
    <row r="15" spans="1:13" s="117" customFormat="1" ht="15" x14ac:dyDescent="0.25">
      <c r="A15" s="152" t="s">
        <v>94</v>
      </c>
      <c r="B15" s="247">
        <v>6291</v>
      </c>
      <c r="C15" s="178">
        <v>156086065</v>
      </c>
      <c r="D15" s="307">
        <v>815971610.82000005</v>
      </c>
      <c r="E15" s="315">
        <v>5.2277031317305598</v>
      </c>
      <c r="F15" s="178">
        <v>1606</v>
      </c>
      <c r="G15" s="113">
        <v>19126771</v>
      </c>
      <c r="H15" s="316">
        <v>532226885.13</v>
      </c>
      <c r="I15" s="315">
        <v>27.826279988922298</v>
      </c>
      <c r="J15" s="426"/>
      <c r="K15" s="426"/>
      <c r="L15" s="427"/>
      <c r="M15" s="425"/>
    </row>
    <row r="16" spans="1:13" s="117" customFormat="1" ht="15" x14ac:dyDescent="0.25">
      <c r="A16" s="152" t="s">
        <v>35</v>
      </c>
      <c r="B16" s="247">
        <v>164</v>
      </c>
      <c r="C16" s="178">
        <v>3341318</v>
      </c>
      <c r="D16" s="307">
        <v>44243556.079999998</v>
      </c>
      <c r="E16" s="315">
        <v>13.2413484978083</v>
      </c>
      <c r="F16" s="178">
        <v>2</v>
      </c>
      <c r="G16" s="113">
        <v>163496</v>
      </c>
      <c r="H16" s="316">
        <v>7119366</v>
      </c>
      <c r="I16" s="315">
        <v>43.544588246807301</v>
      </c>
      <c r="J16" s="426"/>
      <c r="K16" s="426"/>
      <c r="L16" s="427"/>
      <c r="M16" s="425"/>
    </row>
    <row r="17" spans="1:13" s="117" customFormat="1" ht="15" x14ac:dyDescent="0.25">
      <c r="A17" s="152" t="s">
        <v>36</v>
      </c>
      <c r="B17" s="247">
        <v>1577</v>
      </c>
      <c r="C17" s="178">
        <v>230317879.13</v>
      </c>
      <c r="D17" s="307">
        <v>1217836389.951</v>
      </c>
      <c r="E17" s="315">
        <v>5.2876328774441701</v>
      </c>
      <c r="F17" s="178">
        <v>6783</v>
      </c>
      <c r="G17" s="113">
        <v>190534420.66999999</v>
      </c>
      <c r="H17" s="316">
        <v>5663121730</v>
      </c>
      <c r="I17" s="315">
        <v>29.7223027213984</v>
      </c>
      <c r="J17" s="426"/>
      <c r="K17" s="426"/>
      <c r="L17" s="427"/>
      <c r="M17" s="425"/>
    </row>
    <row r="18" spans="1:13" s="117" customFormat="1" ht="15" x14ac:dyDescent="0.25">
      <c r="A18" s="152" t="s">
        <v>37</v>
      </c>
      <c r="B18" s="247">
        <v>2597</v>
      </c>
      <c r="C18" s="178">
        <v>45050380</v>
      </c>
      <c r="D18" s="307">
        <v>398555689</v>
      </c>
      <c r="E18" s="315">
        <v>8.8468885057129398</v>
      </c>
      <c r="F18" s="178">
        <v>23</v>
      </c>
      <c r="G18" s="113">
        <v>1144183</v>
      </c>
      <c r="H18" s="316">
        <v>9995360</v>
      </c>
      <c r="I18" s="315">
        <v>8.7358053737907309</v>
      </c>
      <c r="J18" s="426"/>
      <c r="K18" s="426"/>
      <c r="L18" s="427"/>
      <c r="M18" s="425"/>
    </row>
    <row r="19" spans="1:13" s="117" customFormat="1" ht="15.75" thickBot="1" x14ac:dyDescent="0.3">
      <c r="A19" s="152" t="s">
        <v>95</v>
      </c>
      <c r="B19" s="247"/>
      <c r="C19" s="178"/>
      <c r="D19" s="307"/>
      <c r="E19" s="315"/>
      <c r="F19" s="178">
        <v>1</v>
      </c>
      <c r="G19" s="113">
        <v>3552.8440000000001</v>
      </c>
      <c r="H19" s="316">
        <v>152092</v>
      </c>
      <c r="I19" s="315">
        <v>42.808521848975097</v>
      </c>
      <c r="J19" s="426"/>
      <c r="K19" s="426"/>
      <c r="L19" s="427"/>
      <c r="M19" s="425"/>
    </row>
    <row r="20" spans="1:13" s="117" customFormat="1" ht="15.75" thickBot="1" x14ac:dyDescent="0.3">
      <c r="A20" s="165" t="s">
        <v>1</v>
      </c>
      <c r="B20" s="248">
        <f>SUM(B4:B19)</f>
        <v>112113</v>
      </c>
      <c r="C20" s="249">
        <f>SUM(C4:C19)</f>
        <v>891763801.93299997</v>
      </c>
      <c r="D20" s="250">
        <f>SUM(D4:D19)</f>
        <v>7061473373.0909996</v>
      </c>
      <c r="E20" s="343">
        <f>Table13[[#This Row],[Owned Annual O&amp;M Cost]]/Table13[[#This Row],[Owned Square Feet]]</f>
        <v>7.9185467696540819</v>
      </c>
      <c r="F20" s="248">
        <f>SUM(F4:F19)</f>
        <v>14682</v>
      </c>
      <c r="G20" s="166">
        <f>SUM(G4:G19)</f>
        <v>256936677.49599999</v>
      </c>
      <c r="H20" s="167">
        <f>SUM(H4:H19)</f>
        <v>7062730921.8319998</v>
      </c>
      <c r="I20" s="443">
        <f>Table13[[#This Row],[Leased Annual Costs**]]/Table13[[#This Row],[Leased Square Feet]]</f>
        <v>27.488216126488805</v>
      </c>
      <c r="J20" s="248">
        <f>SUM(J4:J19)</f>
        <v>621</v>
      </c>
      <c r="K20" s="166">
        <f>SUM(K4:K19)</f>
        <v>2234676.17</v>
      </c>
      <c r="L20" s="167">
        <f>SUM(L4:L19)</f>
        <v>11595971.540000001</v>
      </c>
      <c r="M20" s="443">
        <f>Table13[[#This Row],[Otherwise Managed Annual O&amp;M Cost***]]/Table13[[#This Row],[Otherwise Managed Square Feet***]]</f>
        <v>5.1891060081425584</v>
      </c>
    </row>
    <row r="21" spans="1:13" s="100" customFormat="1" ht="15" x14ac:dyDescent="0.25">
      <c r="E21" s="168"/>
      <c r="F21" s="169"/>
      <c r="G21" s="169"/>
      <c r="H21" s="139"/>
      <c r="I21" s="168"/>
    </row>
    <row r="22" spans="1:13" s="100" customFormat="1" ht="15" x14ac:dyDescent="0.25">
      <c r="A22" s="110" t="s">
        <v>147</v>
      </c>
      <c r="E22" s="168"/>
      <c r="F22" s="169"/>
      <c r="G22" s="169"/>
      <c r="H22" s="139"/>
      <c r="I22" s="168"/>
    </row>
    <row r="23" spans="1:13" s="100" customFormat="1" ht="15" x14ac:dyDescent="0.25">
      <c r="A23" s="110" t="s">
        <v>398</v>
      </c>
      <c r="E23" s="168"/>
      <c r="F23" s="169"/>
      <c r="G23" s="169"/>
      <c r="H23" s="139"/>
      <c r="I23" s="168"/>
    </row>
    <row r="24" spans="1:13" s="100" customFormat="1" ht="15" x14ac:dyDescent="0.25">
      <c r="A24" s="100" t="s">
        <v>259</v>
      </c>
      <c r="E24" s="168"/>
      <c r="F24" s="169"/>
      <c r="G24" s="170"/>
      <c r="H24" s="171"/>
      <c r="I24" s="168"/>
    </row>
    <row r="25" spans="1:13" s="100" customFormat="1" ht="15" x14ac:dyDescent="0.25">
      <c r="A25" s="232" t="s">
        <v>260</v>
      </c>
      <c r="B25" s="127"/>
      <c r="C25" s="128"/>
      <c r="D25" s="129"/>
      <c r="E25" s="127"/>
      <c r="F25" s="128"/>
      <c r="G25" s="172"/>
      <c r="H25" s="171"/>
      <c r="I25" s="168"/>
    </row>
    <row r="26" spans="1:13" s="1" customFormat="1" ht="97.5" customHeight="1" x14ac:dyDescent="0.25">
      <c r="A26" s="656" t="s">
        <v>410</v>
      </c>
      <c r="B26" s="656"/>
      <c r="C26" s="656"/>
      <c r="D26" s="656"/>
      <c r="E26" s="656"/>
      <c r="F26" s="285"/>
    </row>
    <row r="27" spans="1:13" s="100" customFormat="1" ht="17.25" customHeight="1" x14ac:dyDescent="0.25">
      <c r="A27" s="657" t="s">
        <v>256</v>
      </c>
      <c r="B27" s="657"/>
      <c r="C27" s="657"/>
      <c r="D27" s="657"/>
      <c r="E27" s="657"/>
      <c r="F27" s="657"/>
      <c r="G27" s="657"/>
      <c r="H27" s="173"/>
      <c r="I27" s="168"/>
    </row>
    <row r="28" spans="1:13" s="100" customFormat="1" ht="18" customHeight="1" x14ac:dyDescent="0.25">
      <c r="A28" s="657"/>
      <c r="B28" s="657"/>
      <c r="C28" s="657"/>
      <c r="D28" s="657"/>
      <c r="E28" s="657"/>
      <c r="F28" s="657"/>
      <c r="G28" s="657"/>
      <c r="H28" s="173"/>
    </row>
    <row r="29" spans="1:13" s="100" customFormat="1" ht="15" x14ac:dyDescent="0.25">
      <c r="A29" s="505"/>
      <c r="B29" s="505"/>
      <c r="C29" s="505"/>
      <c r="D29" s="505"/>
      <c r="E29" s="505"/>
      <c r="F29" s="505"/>
      <c r="G29" s="505"/>
      <c r="H29" s="173"/>
    </row>
    <row r="30" spans="1:13" s="1" customFormat="1" ht="14.25" x14ac:dyDescent="0.2">
      <c r="A30" s="281"/>
      <c r="B30" s="284"/>
      <c r="E30" s="286"/>
      <c r="F30" s="287"/>
      <c r="G30" s="288"/>
      <c r="H30" s="289"/>
    </row>
    <row r="31" spans="1:13" s="1" customFormat="1" ht="14.25" x14ac:dyDescent="0.2">
      <c r="A31" s="281"/>
      <c r="B31" s="284"/>
      <c r="E31" s="286"/>
      <c r="F31" s="287"/>
      <c r="G31" s="288"/>
      <c r="H31" s="289"/>
    </row>
    <row r="32" spans="1:13" s="1" customFormat="1" ht="14.25" x14ac:dyDescent="0.2">
      <c r="A32" s="281"/>
      <c r="B32" s="284"/>
      <c r="E32" s="286"/>
      <c r="F32" s="287"/>
      <c r="G32" s="288"/>
      <c r="H32" s="289"/>
    </row>
    <row r="33" spans="1:8" s="1" customFormat="1" ht="14.25" x14ac:dyDescent="0.2">
      <c r="A33" s="281"/>
      <c r="B33" s="284"/>
      <c r="E33" s="286"/>
      <c r="F33" s="287"/>
      <c r="G33" s="288"/>
      <c r="H33" s="289"/>
    </row>
    <row r="34" spans="1:8" s="1" customFormat="1" ht="14.25" x14ac:dyDescent="0.2">
      <c r="A34" s="281"/>
      <c r="B34" s="284"/>
      <c r="E34" s="286"/>
      <c r="F34" s="287"/>
      <c r="G34" s="288"/>
      <c r="H34" s="289"/>
    </row>
    <row r="35" spans="1:8" s="1" customFormat="1" ht="14.25" x14ac:dyDescent="0.2">
      <c r="A35" s="281"/>
      <c r="B35" s="284"/>
      <c r="E35" s="286"/>
      <c r="F35" s="287"/>
      <c r="G35" s="288"/>
      <c r="H35" s="289"/>
    </row>
    <row r="36" spans="1:8" s="1" customFormat="1" ht="14.25" x14ac:dyDescent="0.2">
      <c r="A36" s="281"/>
      <c r="B36" s="284"/>
      <c r="E36" s="286"/>
      <c r="F36" s="287"/>
      <c r="G36" s="288"/>
      <c r="H36" s="289"/>
    </row>
    <row r="37" spans="1:8" s="1" customFormat="1" ht="14.25" x14ac:dyDescent="0.2">
      <c r="A37" s="281"/>
      <c r="B37" s="284"/>
      <c r="E37" s="286"/>
      <c r="F37" s="287"/>
      <c r="G37" s="288"/>
      <c r="H37" s="289"/>
    </row>
    <row r="38" spans="1:8" s="1" customFormat="1" ht="14.25" x14ac:dyDescent="0.2">
      <c r="A38" s="281"/>
      <c r="B38" s="284"/>
      <c r="E38" s="286"/>
      <c r="F38" s="287"/>
      <c r="G38" s="288"/>
      <c r="H38" s="289"/>
    </row>
    <row r="39" spans="1:8" s="1" customFormat="1" ht="14.25" x14ac:dyDescent="0.2">
      <c r="A39" s="281"/>
      <c r="B39" s="284"/>
      <c r="E39" s="286"/>
      <c r="F39" s="287"/>
      <c r="G39" s="288"/>
      <c r="H39" s="289"/>
    </row>
    <row r="40" spans="1:8" s="1" customFormat="1" ht="14.25" x14ac:dyDescent="0.2">
      <c r="A40" s="281"/>
      <c r="B40" s="284"/>
      <c r="E40" s="286"/>
      <c r="F40" s="287"/>
      <c r="G40" s="288"/>
      <c r="H40" s="289"/>
    </row>
    <row r="41" spans="1:8" s="1" customFormat="1" ht="14.25" x14ac:dyDescent="0.2">
      <c r="A41" s="281"/>
      <c r="B41" s="284"/>
      <c r="E41" s="286"/>
      <c r="F41" s="287"/>
      <c r="G41" s="288"/>
      <c r="H41" s="289"/>
    </row>
    <row r="42" spans="1:8" s="1" customFormat="1" ht="14.25" x14ac:dyDescent="0.2">
      <c r="A42" s="281"/>
      <c r="B42" s="284"/>
      <c r="E42" s="286"/>
      <c r="F42" s="287"/>
      <c r="G42" s="288"/>
      <c r="H42" s="289"/>
    </row>
    <row r="43" spans="1:8" s="1" customFormat="1" ht="14.25" x14ac:dyDescent="0.2">
      <c r="A43" s="281"/>
      <c r="B43" s="284"/>
      <c r="E43" s="286"/>
      <c r="F43" s="287"/>
      <c r="G43" s="288"/>
      <c r="H43" s="289"/>
    </row>
    <row r="44" spans="1:8" s="1" customFormat="1" ht="14.25" x14ac:dyDescent="0.2">
      <c r="A44" s="281"/>
      <c r="B44" s="284"/>
      <c r="E44" s="286"/>
      <c r="F44" s="287"/>
      <c r="G44" s="288"/>
      <c r="H44" s="289"/>
    </row>
    <row r="45" spans="1:8" s="1" customFormat="1" ht="14.25" x14ac:dyDescent="0.2">
      <c r="A45" s="281"/>
      <c r="B45" s="284"/>
      <c r="E45" s="286"/>
      <c r="F45" s="287"/>
      <c r="G45" s="288"/>
      <c r="H45" s="289"/>
    </row>
    <row r="46" spans="1:8" s="1" customFormat="1" ht="14.25" x14ac:dyDescent="0.2">
      <c r="A46" s="281"/>
      <c r="B46" s="284"/>
      <c r="E46" s="286"/>
      <c r="F46" s="287"/>
      <c r="G46" s="288"/>
      <c r="H46" s="289"/>
    </row>
    <row r="47" spans="1:8" s="1" customFormat="1" ht="14.25" x14ac:dyDescent="0.2">
      <c r="E47" s="286"/>
      <c r="F47" s="287"/>
      <c r="G47" s="288"/>
      <c r="H47" s="289"/>
    </row>
    <row r="48" spans="1:8" s="1" customFormat="1" ht="14.25" x14ac:dyDescent="0.2">
      <c r="E48" s="286"/>
      <c r="F48" s="287"/>
      <c r="G48" s="288"/>
      <c r="H48" s="289"/>
    </row>
    <row r="49" spans="5:9" s="1" customFormat="1" ht="14.25" x14ac:dyDescent="0.2">
      <c r="E49" s="286"/>
      <c r="F49" s="287"/>
      <c r="G49" s="288"/>
      <c r="H49" s="289"/>
    </row>
    <row r="50" spans="5:9" s="1" customFormat="1" ht="14.25" x14ac:dyDescent="0.2">
      <c r="E50" s="286"/>
      <c r="F50" s="287"/>
      <c r="G50" s="288"/>
      <c r="H50" s="289"/>
    </row>
    <row r="51" spans="5:9" s="1" customFormat="1" ht="14.25" x14ac:dyDescent="0.2">
      <c r="E51" s="286"/>
      <c r="F51" s="287"/>
      <c r="G51" s="290"/>
      <c r="H51" s="290"/>
    </row>
    <row r="52" spans="5:9" s="1" customFormat="1" ht="15" x14ac:dyDescent="0.25">
      <c r="E52" s="286"/>
      <c r="F52" s="287"/>
      <c r="G52" s="291"/>
      <c r="H52" s="292"/>
    </row>
    <row r="53" spans="5:9" x14ac:dyDescent="0.2">
      <c r="G53" s="18"/>
      <c r="H53" s="18"/>
      <c r="I53" s="5"/>
    </row>
    <row r="54" spans="5:9" x14ac:dyDescent="0.2">
      <c r="G54" s="18"/>
      <c r="I54" s="5"/>
    </row>
    <row r="55" spans="5:9" x14ac:dyDescent="0.2">
      <c r="E55" s="5"/>
      <c r="F55" s="5"/>
      <c r="G55" s="18"/>
      <c r="H55" s="18"/>
      <c r="I55" s="5"/>
    </row>
  </sheetData>
  <mergeCells count="2">
    <mergeCell ref="A26:E26"/>
    <mergeCell ref="A27:G28"/>
  </mergeCells>
  <pageMargins left="0.7" right="0.7" top="0.75" bottom="0.75" header="0.3" footer="0.3"/>
  <pageSetup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3"/>
  <sheetViews>
    <sheetView workbookViewId="0">
      <selection activeCell="A2" sqref="A2"/>
    </sheetView>
  </sheetViews>
  <sheetFormatPr defaultColWidth="9" defaultRowHeight="12.75" x14ac:dyDescent="0.2"/>
  <cols>
    <col min="1" max="1" width="31.25" style="5" customWidth="1"/>
    <col min="2" max="2" width="14.125" style="5" customWidth="1"/>
    <col min="3" max="4" width="15.625" style="5" customWidth="1"/>
    <col min="5" max="16384" width="9" style="5"/>
  </cols>
  <sheetData>
    <row r="1" spans="1:9" s="82" customFormat="1" ht="18.75" x14ac:dyDescent="0.3">
      <c r="A1" s="174" t="s">
        <v>361</v>
      </c>
    </row>
    <row r="2" spans="1:9" ht="13.5" thickBot="1" x14ac:dyDescent="0.25">
      <c r="A2" s="40"/>
    </row>
    <row r="3" spans="1:9" s="100" customFormat="1" ht="15" customHeight="1" thickBot="1" x14ac:dyDescent="0.3">
      <c r="A3" s="358"/>
      <c r="B3" s="658" t="s">
        <v>39</v>
      </c>
      <c r="C3" s="659"/>
      <c r="D3" s="660"/>
    </row>
    <row r="4" spans="1:9" s="100" customFormat="1" ht="15.75" thickBot="1" x14ac:dyDescent="0.3">
      <c r="A4" s="251" t="s">
        <v>51</v>
      </c>
      <c r="B4" s="175" t="s">
        <v>40</v>
      </c>
      <c r="C4" s="175" t="s">
        <v>41</v>
      </c>
      <c r="D4" s="175" t="s">
        <v>42</v>
      </c>
    </row>
    <row r="5" spans="1:9" s="100" customFormat="1" ht="15" x14ac:dyDescent="0.25">
      <c r="A5" s="252" t="s">
        <v>15</v>
      </c>
      <c r="B5" s="304">
        <v>116</v>
      </c>
      <c r="C5" s="303">
        <v>141</v>
      </c>
      <c r="D5" s="304">
        <v>2591</v>
      </c>
      <c r="F5" s="111"/>
    </row>
    <row r="6" spans="1:9" s="100" customFormat="1" ht="15" x14ac:dyDescent="0.25">
      <c r="A6" s="253" t="s">
        <v>21</v>
      </c>
      <c r="B6" s="304">
        <v>335</v>
      </c>
      <c r="C6" s="304">
        <v>811</v>
      </c>
      <c r="D6" s="304">
        <v>16103</v>
      </c>
      <c r="F6" s="111"/>
    </row>
    <row r="7" spans="1:9" s="100" customFormat="1" ht="15" x14ac:dyDescent="0.25">
      <c r="A7" s="253" t="s">
        <v>20</v>
      </c>
      <c r="B7" s="303">
        <v>6</v>
      </c>
      <c r="C7" s="303">
        <v>32</v>
      </c>
      <c r="D7" s="303">
        <v>723</v>
      </c>
      <c r="F7" s="111"/>
    </row>
    <row r="8" spans="1:9" s="100" customFormat="1" ht="15" x14ac:dyDescent="0.25">
      <c r="A8" s="253" t="s">
        <v>18</v>
      </c>
      <c r="B8" s="304">
        <v>139</v>
      </c>
      <c r="C8" s="303">
        <v>294</v>
      </c>
      <c r="D8" s="304">
        <v>3096</v>
      </c>
      <c r="F8" s="111"/>
    </row>
    <row r="9" spans="1:9" s="100" customFormat="1" ht="15" x14ac:dyDescent="0.25">
      <c r="A9" s="253" t="s">
        <v>13</v>
      </c>
      <c r="B9" s="304">
        <v>322</v>
      </c>
      <c r="C9" s="303">
        <v>410</v>
      </c>
      <c r="D9" s="304">
        <v>15727</v>
      </c>
      <c r="F9" s="111"/>
    </row>
    <row r="10" spans="1:9" s="100" customFormat="1" ht="15.75" thickBot="1" x14ac:dyDescent="0.3">
      <c r="A10" s="254" t="s">
        <v>19</v>
      </c>
      <c r="B10" s="304">
        <v>189</v>
      </c>
      <c r="C10" s="303">
        <v>906</v>
      </c>
      <c r="D10" s="304">
        <v>16392</v>
      </c>
      <c r="F10" s="111"/>
    </row>
    <row r="11" spans="1:9" s="100" customFormat="1" ht="15.75" thickBot="1" x14ac:dyDescent="0.3">
      <c r="A11" s="265" t="s">
        <v>31</v>
      </c>
      <c r="B11" s="312">
        <f>SUBTOTAL(109,B5:B10)</f>
        <v>1107</v>
      </c>
      <c r="C11" s="312">
        <f>SUBTOTAL(109,C5:C10)</f>
        <v>2594</v>
      </c>
      <c r="D11" s="312">
        <f>SUBTOTAL(109,D5:D10)</f>
        <v>54632</v>
      </c>
      <c r="F11" s="111"/>
      <c r="G11" s="112"/>
      <c r="H11" s="112"/>
      <c r="I11" s="112"/>
    </row>
    <row r="12" spans="1:9" s="100" customFormat="1" ht="15" x14ac:dyDescent="0.25"/>
    <row r="13" spans="1:9" s="100" customFormat="1" ht="15" x14ac:dyDescent="0.25">
      <c r="A13" s="110" t="s">
        <v>147</v>
      </c>
    </row>
    <row r="14" spans="1:9" s="294" customFormat="1" ht="15" x14ac:dyDescent="0.25">
      <c r="A14" s="110" t="s">
        <v>398</v>
      </c>
    </row>
    <row r="15" spans="1:9" s="294" customFormat="1" ht="14.25" x14ac:dyDescent="0.2">
      <c r="A15" s="293"/>
    </row>
    <row r="16" spans="1:9" s="294" customFormat="1" ht="14.25" x14ac:dyDescent="0.2">
      <c r="A16" s="293"/>
    </row>
    <row r="17" spans="1:1" s="294" customFormat="1" ht="14.25" x14ac:dyDescent="0.2">
      <c r="A17" s="293"/>
    </row>
    <row r="18" spans="1:1" s="294" customFormat="1" ht="14.25" x14ac:dyDescent="0.2">
      <c r="A18" s="293"/>
    </row>
    <row r="19" spans="1:1" s="294" customFormat="1" ht="14.25" x14ac:dyDescent="0.2">
      <c r="A19" s="293"/>
    </row>
    <row r="20" spans="1:1" s="294" customFormat="1" ht="14.25" x14ac:dyDescent="0.2">
      <c r="A20" s="293"/>
    </row>
    <row r="21" spans="1:1" s="294" customFormat="1" ht="14.25" x14ac:dyDescent="0.2">
      <c r="A21" s="293"/>
    </row>
    <row r="22" spans="1:1" s="294" customFormat="1" ht="14.25" x14ac:dyDescent="0.2">
      <c r="A22" s="293"/>
    </row>
    <row r="23" spans="1:1" s="294" customFormat="1" ht="14.25" x14ac:dyDescent="0.2">
      <c r="A23" s="293"/>
    </row>
    <row r="24" spans="1:1" s="294" customFormat="1" ht="14.25" x14ac:dyDescent="0.2">
      <c r="A24" s="293"/>
    </row>
    <row r="25" spans="1:1" s="294" customFormat="1" ht="14.25" x14ac:dyDescent="0.2">
      <c r="A25" s="293"/>
    </row>
    <row r="26" spans="1:1" s="294" customFormat="1" ht="14.25" x14ac:dyDescent="0.2">
      <c r="A26" s="293"/>
    </row>
    <row r="27" spans="1:1" s="294" customFormat="1" ht="14.25" x14ac:dyDescent="0.2">
      <c r="A27" s="293"/>
    </row>
    <row r="28" spans="1:1" s="294" customFormat="1" ht="14.25" x14ac:dyDescent="0.2">
      <c r="A28" s="293"/>
    </row>
    <row r="29" spans="1:1" s="294" customFormat="1" ht="14.25" x14ac:dyDescent="0.2">
      <c r="A29" s="293"/>
    </row>
    <row r="30" spans="1:1" s="294" customFormat="1" ht="14.25" x14ac:dyDescent="0.2">
      <c r="A30" s="293"/>
    </row>
    <row r="31" spans="1:1" s="294" customFormat="1" ht="14.25" x14ac:dyDescent="0.2">
      <c r="A31" s="293"/>
    </row>
    <row r="32" spans="1:1" s="294" customFormat="1" ht="14.25" x14ac:dyDescent="0.2"/>
    <row r="33" s="294" customFormat="1" ht="14.25" x14ac:dyDescent="0.2"/>
    <row r="34" s="294" customFormat="1" ht="14.25" x14ac:dyDescent="0.2"/>
    <row r="35" s="294" customFormat="1" ht="14.25" x14ac:dyDescent="0.2"/>
    <row r="36" s="294" customFormat="1" ht="14.25" x14ac:dyDescent="0.2"/>
    <row r="37" s="294" customFormat="1" ht="14.25" x14ac:dyDescent="0.2"/>
    <row r="38" s="294" customFormat="1" ht="14.25" x14ac:dyDescent="0.2"/>
    <row r="39" s="294" customFormat="1" ht="14.25" x14ac:dyDescent="0.2"/>
    <row r="40" s="294" customFormat="1" ht="14.25" x14ac:dyDescent="0.2"/>
    <row r="41" s="294" customFormat="1" ht="14.25" x14ac:dyDescent="0.2"/>
    <row r="42" s="294" customFormat="1" ht="14.25" x14ac:dyDescent="0.2"/>
    <row r="43" s="294" customFormat="1" ht="14.25" x14ac:dyDescent="0.2"/>
    <row r="44" s="294" customFormat="1" ht="14.25" x14ac:dyDescent="0.2"/>
    <row r="45" s="294" customFormat="1" ht="14.25" x14ac:dyDescent="0.2"/>
    <row r="46" s="294" customFormat="1" ht="14.25" x14ac:dyDescent="0.2"/>
    <row r="47" s="294" customFormat="1" ht="14.25" x14ac:dyDescent="0.2"/>
    <row r="48" s="294" customFormat="1" ht="14.25" x14ac:dyDescent="0.2"/>
    <row r="49" s="294" customFormat="1" ht="14.25" x14ac:dyDescent="0.2"/>
    <row r="50" s="294" customFormat="1" ht="14.25" x14ac:dyDescent="0.2"/>
    <row r="51" s="294" customFormat="1" ht="14.25" x14ac:dyDescent="0.2"/>
    <row r="52" s="294" customFormat="1" ht="14.25" x14ac:dyDescent="0.2"/>
    <row r="53" s="294" customFormat="1" ht="14.25" x14ac:dyDescent="0.2"/>
    <row r="54" s="294" customFormat="1" ht="14.25" x14ac:dyDescent="0.2"/>
    <row r="55" s="294" customFormat="1" ht="14.25" x14ac:dyDescent="0.2"/>
    <row r="56" s="294" customFormat="1" ht="14.25" x14ac:dyDescent="0.2"/>
    <row r="57" s="294" customFormat="1" ht="14.25" x14ac:dyDescent="0.2"/>
    <row r="58" s="294" customFormat="1" ht="14.25" x14ac:dyDescent="0.2"/>
    <row r="59" s="294" customFormat="1" ht="14.25" x14ac:dyDescent="0.2"/>
    <row r="60" s="294" customFormat="1" ht="14.25" x14ac:dyDescent="0.2"/>
    <row r="61" s="294" customFormat="1" ht="14.25" x14ac:dyDescent="0.2"/>
    <row r="62" s="294" customFormat="1" ht="14.25" x14ac:dyDescent="0.2"/>
    <row r="63" s="294" customFormat="1" ht="14.25" x14ac:dyDescent="0.2"/>
    <row r="64" s="294" customFormat="1" ht="14.25" x14ac:dyDescent="0.2"/>
    <row r="65" s="294" customFormat="1" ht="14.25" x14ac:dyDescent="0.2"/>
    <row r="66" s="294" customFormat="1" ht="14.25" x14ac:dyDescent="0.2"/>
    <row r="67" s="294" customFormat="1" ht="14.25" x14ac:dyDescent="0.2"/>
    <row r="68" s="294" customFormat="1" ht="14.25" x14ac:dyDescent="0.2"/>
    <row r="69" s="294" customFormat="1" ht="14.25" x14ac:dyDescent="0.2"/>
    <row r="70" s="294" customFormat="1" ht="14.25" x14ac:dyDescent="0.2"/>
    <row r="71" s="294" customFormat="1" ht="14.25" x14ac:dyDescent="0.2"/>
    <row r="72" s="294" customFormat="1" ht="14.25" x14ac:dyDescent="0.2"/>
    <row r="73" s="294" customFormat="1" ht="14.25" x14ac:dyDescent="0.2"/>
    <row r="74" s="294" customFormat="1" ht="14.25" x14ac:dyDescent="0.2"/>
    <row r="75" s="294" customFormat="1" ht="14.25" x14ac:dyDescent="0.2"/>
    <row r="76" s="294" customFormat="1" ht="14.25" x14ac:dyDescent="0.2"/>
    <row r="77" s="294" customFormat="1" ht="14.25" x14ac:dyDescent="0.2"/>
    <row r="78" s="294" customFormat="1" ht="14.25" x14ac:dyDescent="0.2"/>
    <row r="79" s="294" customFormat="1" ht="14.25" x14ac:dyDescent="0.2"/>
    <row r="80" s="294" customFormat="1" ht="14.25" x14ac:dyDescent="0.2"/>
    <row r="81" s="294" customFormat="1" ht="14.25" x14ac:dyDescent="0.2"/>
    <row r="82" s="294" customFormat="1" ht="14.25" x14ac:dyDescent="0.2"/>
    <row r="83" s="294" customFormat="1" ht="14.25" x14ac:dyDescent="0.2"/>
    <row r="84" s="294" customFormat="1" ht="14.25" x14ac:dyDescent="0.2"/>
    <row r="85" s="294" customFormat="1" ht="14.25" x14ac:dyDescent="0.2"/>
    <row r="86" s="294" customFormat="1" ht="14.25" x14ac:dyDescent="0.2"/>
    <row r="87" s="294" customFormat="1" ht="14.25" x14ac:dyDescent="0.2"/>
    <row r="88" s="294" customFormat="1" ht="14.25" x14ac:dyDescent="0.2"/>
    <row r="89" s="294" customFormat="1" ht="14.25" x14ac:dyDescent="0.2"/>
    <row r="90" s="294" customFormat="1" ht="14.25" x14ac:dyDescent="0.2"/>
    <row r="91" s="294" customFormat="1" ht="14.25" x14ac:dyDescent="0.2"/>
    <row r="92" s="294" customFormat="1" ht="14.25" x14ac:dyDescent="0.2"/>
    <row r="93" s="294" customFormat="1" ht="14.25" x14ac:dyDescent="0.2"/>
    <row r="94" s="294" customFormat="1" ht="14.25" x14ac:dyDescent="0.2"/>
    <row r="95" s="294" customFormat="1" ht="14.25" x14ac:dyDescent="0.2"/>
    <row r="96" s="294" customFormat="1" ht="14.25" x14ac:dyDescent="0.2"/>
    <row r="97" s="294" customFormat="1" ht="14.25" x14ac:dyDescent="0.2"/>
    <row r="98" s="294" customFormat="1" ht="14.25" x14ac:dyDescent="0.2"/>
    <row r="99" s="294" customFormat="1" ht="14.25" x14ac:dyDescent="0.2"/>
    <row r="100" s="294" customFormat="1" ht="14.25" x14ac:dyDescent="0.2"/>
    <row r="101" s="294" customFormat="1" ht="14.25" x14ac:dyDescent="0.2"/>
    <row r="102" s="294" customFormat="1" ht="14.25" x14ac:dyDescent="0.2"/>
    <row r="103" s="294" customFormat="1" ht="14.25" x14ac:dyDescent="0.2"/>
    <row r="104" s="294" customFormat="1" ht="14.25" x14ac:dyDescent="0.2"/>
    <row r="105" s="294" customFormat="1" ht="14.25" x14ac:dyDescent="0.2"/>
    <row r="106" s="294" customFormat="1" ht="14.25" x14ac:dyDescent="0.2"/>
    <row r="107" s="294" customFormat="1" ht="14.25" x14ac:dyDescent="0.2"/>
    <row r="108" s="294" customFormat="1" ht="14.25" x14ac:dyDescent="0.2"/>
    <row r="109" s="294" customFormat="1" ht="14.25" x14ac:dyDescent="0.2"/>
    <row r="110" s="294" customFormat="1" ht="14.25" x14ac:dyDescent="0.2"/>
    <row r="111" s="294" customFormat="1" ht="14.25" x14ac:dyDescent="0.2"/>
    <row r="112" s="294" customFormat="1" ht="14.25" x14ac:dyDescent="0.2"/>
    <row r="113" s="294" customFormat="1" ht="14.25" x14ac:dyDescent="0.2"/>
    <row r="114" s="294" customFormat="1" ht="14.25" x14ac:dyDescent="0.2"/>
    <row r="115" s="294" customFormat="1" ht="14.25" x14ac:dyDescent="0.2"/>
    <row r="116" s="294" customFormat="1" ht="14.25" x14ac:dyDescent="0.2"/>
    <row r="117" s="294" customFormat="1" ht="14.25" x14ac:dyDescent="0.2"/>
    <row r="118" s="294" customFormat="1" ht="14.25" x14ac:dyDescent="0.2"/>
    <row r="119" s="294" customFormat="1" ht="14.25" x14ac:dyDescent="0.2"/>
    <row r="120" s="294" customFormat="1" ht="14.25" x14ac:dyDescent="0.2"/>
    <row r="121" s="294" customFormat="1" ht="14.25" x14ac:dyDescent="0.2"/>
    <row r="122" s="294" customFormat="1" ht="14.25" x14ac:dyDescent="0.2"/>
    <row r="123" s="294" customFormat="1" ht="14.25" x14ac:dyDescent="0.2"/>
    <row r="124" s="294" customFormat="1" ht="14.25" x14ac:dyDescent="0.2"/>
    <row r="125" s="294" customFormat="1" ht="14.25" x14ac:dyDescent="0.2"/>
    <row r="126" s="294" customFormat="1" ht="14.25" x14ac:dyDescent="0.2"/>
    <row r="127" s="294" customFormat="1" ht="14.25" x14ac:dyDescent="0.2"/>
    <row r="128" s="294" customFormat="1" ht="14.25" x14ac:dyDescent="0.2"/>
    <row r="129" s="294" customFormat="1" ht="14.25" x14ac:dyDescent="0.2"/>
    <row r="130" s="294" customFormat="1" ht="14.25" x14ac:dyDescent="0.2"/>
    <row r="131" s="294" customFormat="1" ht="14.25" x14ac:dyDescent="0.2"/>
    <row r="132" s="294" customFormat="1" ht="14.25" x14ac:dyDescent="0.2"/>
    <row r="133" s="294" customFormat="1" ht="14.25" x14ac:dyDescent="0.2"/>
    <row r="134" s="294" customFormat="1" ht="14.25" x14ac:dyDescent="0.2"/>
    <row r="135" s="294" customFormat="1" ht="14.25" x14ac:dyDescent="0.2"/>
    <row r="136" s="294" customFormat="1" ht="14.25" x14ac:dyDescent="0.2"/>
    <row r="137" s="294" customFormat="1" ht="14.25" x14ac:dyDescent="0.2"/>
    <row r="138" s="294" customFormat="1" ht="14.25" x14ac:dyDescent="0.2"/>
    <row r="139" s="294" customFormat="1" ht="14.25" x14ac:dyDescent="0.2"/>
    <row r="140" s="294" customFormat="1" ht="14.25" x14ac:dyDescent="0.2"/>
    <row r="141" s="294" customFormat="1" ht="14.25" x14ac:dyDescent="0.2"/>
    <row r="142" s="294" customFormat="1" ht="14.25" x14ac:dyDescent="0.2"/>
    <row r="143" s="294" customFormat="1" ht="14.25" x14ac:dyDescent="0.2"/>
    <row r="144" s="294" customFormat="1" ht="14.25" x14ac:dyDescent="0.2"/>
    <row r="145" s="294" customFormat="1" ht="14.25" x14ac:dyDescent="0.2"/>
    <row r="146" s="294" customFormat="1" ht="14.25" x14ac:dyDescent="0.2"/>
    <row r="147" s="294" customFormat="1" ht="14.25" x14ac:dyDescent="0.2"/>
    <row r="148" s="294" customFormat="1" ht="14.25" x14ac:dyDescent="0.2"/>
    <row r="149" s="294" customFormat="1" ht="14.25" x14ac:dyDescent="0.2"/>
    <row r="150" s="294" customFormat="1" ht="14.25" x14ac:dyDescent="0.2"/>
    <row r="151" s="294" customFormat="1" ht="14.25" x14ac:dyDescent="0.2"/>
    <row r="152" s="294" customFormat="1" ht="14.25" x14ac:dyDescent="0.2"/>
    <row r="153" s="294" customFormat="1" ht="14.25" x14ac:dyDescent="0.2"/>
    <row r="154" s="294" customFormat="1" ht="14.25" x14ac:dyDescent="0.2"/>
    <row r="155" s="294" customFormat="1" ht="14.25" x14ac:dyDescent="0.2"/>
    <row r="156" s="294" customFormat="1" ht="14.25" x14ac:dyDescent="0.2"/>
    <row r="157" s="294" customFormat="1" ht="14.25" x14ac:dyDescent="0.2"/>
    <row r="158" s="294" customFormat="1" ht="14.25" x14ac:dyDescent="0.2"/>
    <row r="159" s="294" customFormat="1" ht="14.25" x14ac:dyDescent="0.2"/>
    <row r="160" s="294" customFormat="1" ht="14.25" x14ac:dyDescent="0.2"/>
    <row r="161" s="294" customFormat="1" ht="14.25" x14ac:dyDescent="0.2"/>
    <row r="162" s="294" customFormat="1" ht="14.25" x14ac:dyDescent="0.2"/>
    <row r="163" s="294" customFormat="1" ht="14.25" x14ac:dyDescent="0.2"/>
  </sheetData>
  <mergeCells count="1">
    <mergeCell ref="B3:D3"/>
  </mergeCells>
  <pageMargins left="0.7" right="0.7" top="0.75" bottom="0.75" header="0.3" footer="0.3"/>
  <pageSetup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2"/>
  <sheetViews>
    <sheetView workbookViewId="0">
      <selection activeCell="A2" sqref="A2"/>
    </sheetView>
  </sheetViews>
  <sheetFormatPr defaultColWidth="9" defaultRowHeight="12.75" x14ac:dyDescent="0.2"/>
  <cols>
    <col min="1" max="1" width="26.25" style="9" bestFit="1" customWidth="1"/>
    <col min="2" max="2" width="13.75" style="43" bestFit="1" customWidth="1"/>
    <col min="3" max="3" width="15.5" style="43" customWidth="1"/>
    <col min="4" max="4" width="20.25" style="9" bestFit="1" customWidth="1"/>
    <col min="5" max="5" width="14.75" style="9" bestFit="1" customWidth="1"/>
    <col min="6" max="16384" width="9" style="9"/>
  </cols>
  <sheetData>
    <row r="1" spans="1:5" s="176" customFormat="1" ht="37.5" customHeight="1" x14ac:dyDescent="0.3">
      <c r="A1" s="662" t="s">
        <v>362</v>
      </c>
      <c r="B1" s="662"/>
      <c r="C1" s="662"/>
      <c r="D1" s="662"/>
    </row>
    <row r="2" spans="1:5" s="14" customFormat="1" x14ac:dyDescent="0.2">
      <c r="B2" s="41"/>
      <c r="C2" s="42"/>
      <c r="D2" s="41"/>
    </row>
    <row r="3" spans="1:5" s="130" customFormat="1" ht="15.75" thickBot="1" x14ac:dyDescent="0.3">
      <c r="A3" s="359" t="s">
        <v>244</v>
      </c>
      <c r="B3" s="360" t="s">
        <v>245</v>
      </c>
      <c r="C3" s="360" t="s">
        <v>12</v>
      </c>
      <c r="D3" s="360" t="s">
        <v>363</v>
      </c>
      <c r="E3" s="445" t="s">
        <v>53</v>
      </c>
    </row>
    <row r="4" spans="1:5" s="130" customFormat="1" ht="15" x14ac:dyDescent="0.25">
      <c r="A4" s="365" t="s">
        <v>167</v>
      </c>
      <c r="B4" s="131">
        <v>13453438.68</v>
      </c>
      <c r="C4" s="304">
        <v>3590038</v>
      </c>
      <c r="D4" s="112">
        <v>21422</v>
      </c>
      <c r="E4" s="423">
        <v>17064898.68</v>
      </c>
    </row>
    <row r="5" spans="1:5" s="130" customFormat="1" ht="15" x14ac:dyDescent="0.25">
      <c r="A5" s="365" t="s">
        <v>168</v>
      </c>
      <c r="B5" s="131">
        <v>10133108.15</v>
      </c>
      <c r="C5" s="304">
        <v>1385885.9</v>
      </c>
      <c r="D5" s="112">
        <v>15144</v>
      </c>
      <c r="E5" s="423">
        <v>11534138.050000001</v>
      </c>
    </row>
    <row r="6" spans="1:5" s="130" customFormat="1" ht="15" x14ac:dyDescent="0.25">
      <c r="A6" s="365" t="s">
        <v>169</v>
      </c>
      <c r="B6" s="131">
        <v>26076014.75</v>
      </c>
      <c r="C6" s="304">
        <v>4141504</v>
      </c>
      <c r="D6" s="112">
        <v>96491</v>
      </c>
      <c r="E6" s="423">
        <v>30314009.75</v>
      </c>
    </row>
    <row r="7" spans="1:5" s="130" customFormat="1" ht="15" x14ac:dyDescent="0.25">
      <c r="A7" s="365" t="s">
        <v>170</v>
      </c>
      <c r="B7" s="131">
        <v>8846037.2599999998</v>
      </c>
      <c r="C7" s="304">
        <v>1285896</v>
      </c>
      <c r="D7" s="112">
        <v>34433</v>
      </c>
      <c r="E7" s="423">
        <v>10166366.26</v>
      </c>
    </row>
    <row r="8" spans="1:5" s="130" customFormat="1" ht="15" x14ac:dyDescent="0.25">
      <c r="A8" s="365" t="s">
        <v>171</v>
      </c>
      <c r="B8" s="131">
        <v>81013891.75</v>
      </c>
      <c r="C8" s="304">
        <v>18097611.309999999</v>
      </c>
      <c r="D8" s="112">
        <v>190364</v>
      </c>
      <c r="E8" s="423">
        <v>99301867.060000002</v>
      </c>
    </row>
    <row r="9" spans="1:5" s="130" customFormat="1" ht="15" x14ac:dyDescent="0.25">
      <c r="A9" s="365" t="s">
        <v>172</v>
      </c>
      <c r="B9" s="131">
        <v>16809630.010000002</v>
      </c>
      <c r="C9" s="304">
        <v>6321909.1200000001</v>
      </c>
      <c r="D9" s="112">
        <v>3571</v>
      </c>
      <c r="E9" s="423">
        <v>23135110.129999999</v>
      </c>
    </row>
    <row r="10" spans="1:5" s="130" customFormat="1" ht="15" x14ac:dyDescent="0.25">
      <c r="A10" s="365" t="s">
        <v>173</v>
      </c>
      <c r="B10" s="131">
        <v>5184553.3</v>
      </c>
      <c r="C10" s="304">
        <v>891324</v>
      </c>
      <c r="D10" s="112">
        <v>3100</v>
      </c>
      <c r="E10" s="423">
        <v>6078977.2999999998</v>
      </c>
    </row>
    <row r="11" spans="1:5" s="130" customFormat="1" ht="15" x14ac:dyDescent="0.25">
      <c r="A11" s="365" t="s">
        <v>174</v>
      </c>
      <c r="B11" s="131">
        <v>887521.94</v>
      </c>
      <c r="C11" s="304">
        <v>417875</v>
      </c>
      <c r="D11" s="112">
        <v>400</v>
      </c>
      <c r="E11" s="423">
        <v>1305796.94</v>
      </c>
    </row>
    <row r="12" spans="1:5" s="130" customFormat="1" ht="15" x14ac:dyDescent="0.25">
      <c r="A12" s="365" t="s">
        <v>281</v>
      </c>
      <c r="B12" s="131">
        <v>52294464.759999998</v>
      </c>
      <c r="C12" s="304">
        <v>23540242.059999999</v>
      </c>
      <c r="D12" s="496"/>
      <c r="E12" s="423">
        <v>75834706.819999993</v>
      </c>
    </row>
    <row r="13" spans="1:5" s="130" customFormat="1" ht="15" x14ac:dyDescent="0.25">
      <c r="A13" s="365" t="s">
        <v>175</v>
      </c>
      <c r="B13" s="131">
        <v>31091350.162999999</v>
      </c>
      <c r="C13" s="304">
        <v>10722320.02</v>
      </c>
      <c r="D13" s="112">
        <v>113954</v>
      </c>
      <c r="E13" s="423">
        <v>41927624.182999998</v>
      </c>
    </row>
    <row r="14" spans="1:5" s="130" customFormat="1" ht="15" x14ac:dyDescent="0.25">
      <c r="A14" s="365" t="s">
        <v>176</v>
      </c>
      <c r="B14" s="131">
        <v>21848432.829999998</v>
      </c>
      <c r="C14" s="304">
        <v>9855112.8100000005</v>
      </c>
      <c r="D14" s="112">
        <v>16243</v>
      </c>
      <c r="E14" s="423">
        <v>31719788.640000001</v>
      </c>
    </row>
    <row r="15" spans="1:5" s="130" customFormat="1" ht="15" x14ac:dyDescent="0.25">
      <c r="A15" s="365" t="s">
        <v>177</v>
      </c>
      <c r="B15" s="131">
        <v>3413133.18</v>
      </c>
      <c r="C15" s="304">
        <v>721235</v>
      </c>
      <c r="D15" s="112">
        <v>219874</v>
      </c>
      <c r="E15" s="423">
        <v>4354242.18</v>
      </c>
    </row>
    <row r="16" spans="1:5" s="130" customFormat="1" ht="15" x14ac:dyDescent="0.25">
      <c r="A16" s="365" t="s">
        <v>178</v>
      </c>
      <c r="B16" s="131">
        <v>10756665.289999999</v>
      </c>
      <c r="C16" s="304">
        <v>1585406</v>
      </c>
      <c r="D16" s="112">
        <v>23507</v>
      </c>
      <c r="E16" s="423">
        <v>12365578.289999999</v>
      </c>
    </row>
    <row r="17" spans="1:5" s="130" customFormat="1" ht="15" x14ac:dyDescent="0.25">
      <c r="A17" s="365" t="s">
        <v>179</v>
      </c>
      <c r="B17" s="131">
        <v>29390072.57</v>
      </c>
      <c r="C17" s="304">
        <v>5390054.6600000001</v>
      </c>
      <c r="D17" s="112">
        <v>40988</v>
      </c>
      <c r="E17" s="423">
        <v>34821115.229999997</v>
      </c>
    </row>
    <row r="18" spans="1:5" s="130" customFormat="1" ht="15" x14ac:dyDescent="0.25">
      <c r="A18" s="365" t="s">
        <v>180</v>
      </c>
      <c r="B18" s="131">
        <v>11430825.630000001</v>
      </c>
      <c r="C18" s="304">
        <v>2797296.83</v>
      </c>
      <c r="D18" s="112">
        <v>16842</v>
      </c>
      <c r="E18" s="423">
        <v>14244964.460000001</v>
      </c>
    </row>
    <row r="19" spans="1:5" s="130" customFormat="1" ht="15" x14ac:dyDescent="0.25">
      <c r="A19" s="365" t="s">
        <v>181</v>
      </c>
      <c r="B19" s="131">
        <v>5871911.1100000003</v>
      </c>
      <c r="C19" s="304">
        <v>1422057.75</v>
      </c>
      <c r="D19" s="112">
        <v>79482</v>
      </c>
      <c r="E19" s="423">
        <v>7373450.8600000003</v>
      </c>
    </row>
    <row r="20" spans="1:5" s="130" customFormat="1" ht="15" x14ac:dyDescent="0.25">
      <c r="A20" s="365" t="s">
        <v>182</v>
      </c>
      <c r="B20" s="131">
        <v>6217521.1200000001</v>
      </c>
      <c r="C20" s="304">
        <v>2809746.13</v>
      </c>
      <c r="D20" s="112">
        <v>20464</v>
      </c>
      <c r="E20" s="423">
        <v>9047731.25</v>
      </c>
    </row>
    <row r="21" spans="1:5" s="130" customFormat="1" ht="15" x14ac:dyDescent="0.25">
      <c r="A21" s="365" t="s">
        <v>183</v>
      </c>
      <c r="B21" s="131">
        <v>17834651.247000001</v>
      </c>
      <c r="C21" s="304">
        <v>2665292.25</v>
      </c>
      <c r="D21" s="112"/>
      <c r="E21" s="423">
        <v>20499943.497000001</v>
      </c>
    </row>
    <row r="22" spans="1:5" s="130" customFormat="1" ht="15" x14ac:dyDescent="0.25">
      <c r="A22" s="365" t="s">
        <v>184</v>
      </c>
      <c r="B22" s="131">
        <v>14150233.369999999</v>
      </c>
      <c r="C22" s="304">
        <v>3107393</v>
      </c>
      <c r="D22" s="112">
        <v>6306</v>
      </c>
      <c r="E22" s="423">
        <v>17263932.370000001</v>
      </c>
    </row>
    <row r="23" spans="1:5" s="130" customFormat="1" ht="15" x14ac:dyDescent="0.25">
      <c r="A23" s="365" t="s">
        <v>185</v>
      </c>
      <c r="B23" s="131">
        <v>3614750.03</v>
      </c>
      <c r="C23" s="304">
        <v>721560.76</v>
      </c>
      <c r="D23" s="112">
        <v>1115</v>
      </c>
      <c r="E23" s="423">
        <v>4337425.79</v>
      </c>
    </row>
    <row r="24" spans="1:5" s="130" customFormat="1" ht="15" x14ac:dyDescent="0.25">
      <c r="A24" s="365" t="s">
        <v>186</v>
      </c>
      <c r="B24" s="131">
        <v>53901103.663000003</v>
      </c>
      <c r="C24" s="304">
        <v>19311429.879999999</v>
      </c>
      <c r="D24" s="112">
        <v>32136</v>
      </c>
      <c r="E24" s="423">
        <v>73244669.542999998</v>
      </c>
    </row>
    <row r="25" spans="1:5" s="130" customFormat="1" ht="15" x14ac:dyDescent="0.25">
      <c r="A25" s="365" t="s">
        <v>187</v>
      </c>
      <c r="B25" s="131">
        <v>15464988.93</v>
      </c>
      <c r="C25" s="304">
        <v>2644710.5</v>
      </c>
      <c r="D25" s="112">
        <v>573474.69999999995</v>
      </c>
      <c r="E25" s="423">
        <v>18683174.129999999</v>
      </c>
    </row>
    <row r="26" spans="1:5" s="130" customFormat="1" ht="15" x14ac:dyDescent="0.25">
      <c r="A26" s="365" t="s">
        <v>188</v>
      </c>
      <c r="B26" s="131">
        <v>12209802.15</v>
      </c>
      <c r="C26" s="304">
        <v>4232427.2699999996</v>
      </c>
      <c r="D26" s="112">
        <v>124834</v>
      </c>
      <c r="E26" s="423">
        <v>16567063.42</v>
      </c>
    </row>
    <row r="27" spans="1:5" s="130" customFormat="1" ht="15" x14ac:dyDescent="0.25">
      <c r="A27" s="365" t="s">
        <v>189</v>
      </c>
      <c r="B27" s="131">
        <v>8946927.9100000001</v>
      </c>
      <c r="C27" s="304">
        <v>2126720</v>
      </c>
      <c r="D27" s="112">
        <v>43178</v>
      </c>
      <c r="E27" s="423">
        <v>11116825.91</v>
      </c>
    </row>
    <row r="28" spans="1:5" s="130" customFormat="1" ht="15" x14ac:dyDescent="0.25">
      <c r="A28" s="365" t="s">
        <v>190</v>
      </c>
      <c r="B28" s="131">
        <v>11383469.1</v>
      </c>
      <c r="C28" s="304">
        <v>1854278</v>
      </c>
      <c r="D28" s="112">
        <v>56860</v>
      </c>
      <c r="E28" s="423">
        <v>13294607.1</v>
      </c>
    </row>
    <row r="29" spans="1:5" s="130" customFormat="1" ht="15" x14ac:dyDescent="0.25">
      <c r="A29" s="365" t="s">
        <v>191</v>
      </c>
      <c r="B29" s="131">
        <v>18843250.550000001</v>
      </c>
      <c r="C29" s="304">
        <v>10604681.359999999</v>
      </c>
      <c r="D29" s="112">
        <v>39157</v>
      </c>
      <c r="E29" s="423">
        <v>29487088.91</v>
      </c>
    </row>
    <row r="30" spans="1:5" s="130" customFormat="1" ht="15" x14ac:dyDescent="0.25">
      <c r="A30" s="365" t="s">
        <v>192</v>
      </c>
      <c r="B30" s="131">
        <v>8460169.4700000007</v>
      </c>
      <c r="C30" s="304">
        <v>2300473.7000000002</v>
      </c>
      <c r="D30" s="112">
        <v>720</v>
      </c>
      <c r="E30" s="423">
        <v>10761363.17</v>
      </c>
    </row>
    <row r="31" spans="1:5" s="130" customFormat="1" ht="15" x14ac:dyDescent="0.25">
      <c r="A31" s="365" t="s">
        <v>193</v>
      </c>
      <c r="B31" s="131">
        <v>4286226.41</v>
      </c>
      <c r="C31" s="304">
        <v>1395589.6</v>
      </c>
      <c r="D31" s="112">
        <v>28755</v>
      </c>
      <c r="E31" s="423">
        <v>5710571.0099999998</v>
      </c>
    </row>
    <row r="32" spans="1:5" s="130" customFormat="1" ht="15" x14ac:dyDescent="0.25">
      <c r="A32" s="365" t="s">
        <v>194</v>
      </c>
      <c r="B32" s="131">
        <v>8207900.5899999999</v>
      </c>
      <c r="C32" s="304">
        <v>2122148</v>
      </c>
      <c r="D32" s="112">
        <v>4619</v>
      </c>
      <c r="E32" s="423">
        <v>10334667.59</v>
      </c>
    </row>
    <row r="33" spans="1:5" s="130" customFormat="1" ht="15" x14ac:dyDescent="0.25">
      <c r="A33" s="365" t="s">
        <v>195</v>
      </c>
      <c r="B33" s="131">
        <v>2450651.61</v>
      </c>
      <c r="C33" s="304">
        <v>564246.03200000001</v>
      </c>
      <c r="D33" s="112"/>
      <c r="E33" s="423">
        <v>3014897.642</v>
      </c>
    </row>
    <row r="34" spans="1:5" s="130" customFormat="1" ht="15" x14ac:dyDescent="0.25">
      <c r="A34" s="365" t="s">
        <v>196</v>
      </c>
      <c r="B34" s="131">
        <v>13828954.34</v>
      </c>
      <c r="C34" s="304">
        <v>4566702</v>
      </c>
      <c r="D34" s="112">
        <v>4889</v>
      </c>
      <c r="E34" s="423">
        <v>18400545.34</v>
      </c>
    </row>
    <row r="35" spans="1:5" s="130" customFormat="1" ht="15" x14ac:dyDescent="0.25">
      <c r="A35" s="365" t="s">
        <v>197</v>
      </c>
      <c r="B35" s="131">
        <v>28975040.82</v>
      </c>
      <c r="C35" s="304">
        <v>3166305.66</v>
      </c>
      <c r="D35" s="112">
        <v>4150</v>
      </c>
      <c r="E35" s="423">
        <v>32145496.48</v>
      </c>
    </row>
    <row r="36" spans="1:5" s="130" customFormat="1" ht="15" x14ac:dyDescent="0.25">
      <c r="A36" s="365" t="s">
        <v>198</v>
      </c>
      <c r="B36" s="131">
        <v>43819532.700000003</v>
      </c>
      <c r="C36" s="304">
        <v>7824080.3099999996</v>
      </c>
      <c r="D36" s="112">
        <v>46438</v>
      </c>
      <c r="E36" s="423">
        <v>51690051.009999998</v>
      </c>
    </row>
    <row r="37" spans="1:5" s="130" customFormat="1" ht="15" x14ac:dyDescent="0.25">
      <c r="A37" s="365" t="s">
        <v>199</v>
      </c>
      <c r="B37" s="131">
        <v>13014884.470000001</v>
      </c>
      <c r="C37" s="304">
        <v>5370303</v>
      </c>
      <c r="D37" s="112">
        <v>32003</v>
      </c>
      <c r="E37" s="423">
        <v>18417190.469999999</v>
      </c>
    </row>
    <row r="38" spans="1:5" s="130" customFormat="1" ht="15" x14ac:dyDescent="0.25">
      <c r="A38" s="365" t="s">
        <v>200</v>
      </c>
      <c r="B38" s="131">
        <v>5678824.3600000003</v>
      </c>
      <c r="C38" s="304">
        <v>662508.84</v>
      </c>
      <c r="D38" s="112">
        <v>6259</v>
      </c>
      <c r="E38" s="423">
        <v>6347592.2000000002</v>
      </c>
    </row>
    <row r="39" spans="1:5" s="130" customFormat="1" ht="15" x14ac:dyDescent="0.25">
      <c r="A39" s="365" t="s">
        <v>201</v>
      </c>
      <c r="B39" s="131">
        <v>30471194.100000001</v>
      </c>
      <c r="C39" s="304">
        <v>5016141.7699999996</v>
      </c>
      <c r="D39" s="112">
        <v>44869</v>
      </c>
      <c r="E39" s="423">
        <v>35532204.869999997</v>
      </c>
    </row>
    <row r="40" spans="1:5" s="130" customFormat="1" ht="15" x14ac:dyDescent="0.25">
      <c r="A40" s="365" t="s">
        <v>202</v>
      </c>
      <c r="B40" s="131">
        <v>6737078.9800000004</v>
      </c>
      <c r="C40" s="304">
        <v>5089222</v>
      </c>
      <c r="D40" s="112">
        <v>11710</v>
      </c>
      <c r="E40" s="423">
        <v>11838010.98</v>
      </c>
    </row>
    <row r="41" spans="1:5" s="130" customFormat="1" ht="15" x14ac:dyDescent="0.25">
      <c r="A41" s="365" t="s">
        <v>203</v>
      </c>
      <c r="B41" s="131">
        <v>14714620.810000001</v>
      </c>
      <c r="C41" s="304">
        <v>2760185.5</v>
      </c>
      <c r="D41" s="112">
        <v>26040</v>
      </c>
      <c r="E41" s="423">
        <v>17500846.309999999</v>
      </c>
    </row>
    <row r="42" spans="1:5" s="130" customFormat="1" ht="15" x14ac:dyDescent="0.25">
      <c r="A42" s="365" t="s">
        <v>204</v>
      </c>
      <c r="B42" s="131">
        <v>25051470.68</v>
      </c>
      <c r="C42" s="304">
        <v>7472874.4299999997</v>
      </c>
      <c r="D42" s="112">
        <v>74291</v>
      </c>
      <c r="E42" s="423">
        <v>32598636.109999999</v>
      </c>
    </row>
    <row r="43" spans="1:5" s="130" customFormat="1" ht="15" x14ac:dyDescent="0.25">
      <c r="A43" s="365" t="s">
        <v>205</v>
      </c>
      <c r="B43" s="131">
        <v>1141861.01</v>
      </c>
      <c r="C43" s="304">
        <v>637959</v>
      </c>
      <c r="D43" s="112"/>
      <c r="E43" s="423">
        <v>1779820.01</v>
      </c>
    </row>
    <row r="44" spans="1:5" s="130" customFormat="1" ht="15" x14ac:dyDescent="0.25">
      <c r="A44" s="365" t="s">
        <v>206</v>
      </c>
      <c r="B44" s="131">
        <v>17720511.254999999</v>
      </c>
      <c r="C44" s="304">
        <v>1754523</v>
      </c>
      <c r="D44" s="112">
        <v>2500</v>
      </c>
      <c r="E44" s="423">
        <v>19477534.254999999</v>
      </c>
    </row>
    <row r="45" spans="1:5" s="130" customFormat="1" ht="15" x14ac:dyDescent="0.25">
      <c r="A45" s="365" t="s">
        <v>207</v>
      </c>
      <c r="B45" s="131">
        <v>9363438.1199999992</v>
      </c>
      <c r="C45" s="304">
        <v>785127.05</v>
      </c>
      <c r="D45" s="112">
        <v>540</v>
      </c>
      <c r="E45" s="423">
        <v>10149105.17</v>
      </c>
    </row>
    <row r="46" spans="1:5" s="130" customFormat="1" ht="15" x14ac:dyDescent="0.25">
      <c r="A46" s="365" t="s">
        <v>208</v>
      </c>
      <c r="B46" s="131">
        <v>23389612.079999998</v>
      </c>
      <c r="C46" s="304">
        <v>3171999</v>
      </c>
      <c r="D46" s="112">
        <v>9478</v>
      </c>
      <c r="E46" s="423">
        <v>26571089.079999998</v>
      </c>
    </row>
    <row r="47" spans="1:5" s="130" customFormat="1" ht="15" x14ac:dyDescent="0.25">
      <c r="A47" s="365" t="s">
        <v>209</v>
      </c>
      <c r="B47" s="131">
        <v>44097752.329999998</v>
      </c>
      <c r="C47" s="304">
        <v>16906318.760000002</v>
      </c>
      <c r="D47" s="112">
        <v>47342.47</v>
      </c>
      <c r="E47" s="423">
        <v>61051413.560000002</v>
      </c>
    </row>
    <row r="48" spans="1:5" s="130" customFormat="1" ht="15" x14ac:dyDescent="0.25">
      <c r="A48" s="365" t="s">
        <v>328</v>
      </c>
      <c r="B48" s="131">
        <v>5742521.79</v>
      </c>
      <c r="C48" s="304">
        <v>2341757.14</v>
      </c>
      <c r="D48" s="496"/>
      <c r="E48" s="423">
        <v>8084278.9299999997</v>
      </c>
    </row>
    <row r="49" spans="1:5" s="130" customFormat="1" ht="15" x14ac:dyDescent="0.25">
      <c r="A49" s="365" t="s">
        <v>210</v>
      </c>
      <c r="B49" s="131">
        <v>7255174.8099999996</v>
      </c>
      <c r="C49" s="304">
        <v>2476268.41</v>
      </c>
      <c r="D49" s="112">
        <v>2599</v>
      </c>
      <c r="E49" s="423">
        <v>9734042.2200000007</v>
      </c>
    </row>
    <row r="50" spans="1:5" s="130" customFormat="1" ht="15" x14ac:dyDescent="0.25">
      <c r="A50" s="365" t="s">
        <v>211</v>
      </c>
      <c r="B50" s="131">
        <v>1485369</v>
      </c>
      <c r="C50" s="304">
        <v>1196122.28</v>
      </c>
      <c r="D50" s="112">
        <v>320</v>
      </c>
      <c r="E50" s="423">
        <v>2681811.2799999998</v>
      </c>
    </row>
    <row r="51" spans="1:5" s="130" customFormat="1" ht="15" x14ac:dyDescent="0.25">
      <c r="A51" s="365" t="s">
        <v>212</v>
      </c>
      <c r="B51" s="131">
        <v>26726574.375</v>
      </c>
      <c r="C51" s="304">
        <v>26584553.804000001</v>
      </c>
      <c r="D51" s="112">
        <v>1081</v>
      </c>
      <c r="E51" s="423">
        <v>53312209.178999998</v>
      </c>
    </row>
    <row r="52" spans="1:5" s="130" customFormat="1" ht="15" x14ac:dyDescent="0.25">
      <c r="A52" s="365" t="s">
        <v>213</v>
      </c>
      <c r="B52" s="131">
        <v>27024033.100000001</v>
      </c>
      <c r="C52" s="304">
        <v>5149425.5999999996</v>
      </c>
      <c r="D52" s="112">
        <v>72193</v>
      </c>
      <c r="E52" s="423">
        <v>32245651.699999999</v>
      </c>
    </row>
    <row r="53" spans="1:5" s="130" customFormat="1" ht="15" x14ac:dyDescent="0.25">
      <c r="A53" s="365" t="s">
        <v>214</v>
      </c>
      <c r="B53" s="131">
        <v>14878338.33</v>
      </c>
      <c r="C53" s="304">
        <v>2392904.89</v>
      </c>
      <c r="D53" s="112">
        <v>565</v>
      </c>
      <c r="E53" s="423">
        <v>17271808.219999999</v>
      </c>
    </row>
    <row r="54" spans="1:5" s="130" customFormat="1" ht="15" x14ac:dyDescent="0.25">
      <c r="A54" s="365" t="s">
        <v>215</v>
      </c>
      <c r="B54" s="131">
        <v>7623291.5999999996</v>
      </c>
      <c r="C54" s="304">
        <v>2273266.5</v>
      </c>
      <c r="D54" s="112">
        <v>15900</v>
      </c>
      <c r="E54" s="423">
        <v>9912458.0999999996</v>
      </c>
    </row>
    <row r="55" spans="1:5" s="130" customFormat="1" ht="15.75" thickBot="1" x14ac:dyDescent="0.3">
      <c r="A55" s="365" t="s">
        <v>216</v>
      </c>
      <c r="B55" s="131">
        <v>8551025.3499999996</v>
      </c>
      <c r="C55" s="304">
        <v>711663.61</v>
      </c>
      <c r="D55" s="112"/>
      <c r="E55" s="423">
        <v>9262688.9600000009</v>
      </c>
    </row>
    <row r="56" spans="1:5" s="177" customFormat="1" ht="15.75" thickBot="1" x14ac:dyDescent="0.3">
      <c r="A56" s="262" t="s">
        <v>53</v>
      </c>
      <c r="B56" s="311">
        <f>SUBTOTAL(109,B4:B55)</f>
        <v>891763801.93300021</v>
      </c>
      <c r="C56" s="311">
        <f>SUBTOTAL(109,C4:C55)</f>
        <v>256936677.49599996</v>
      </c>
      <c r="D56" s="311">
        <f>SUBTOTAL(109,D4:D55)</f>
        <v>2210601.17</v>
      </c>
      <c r="E56" s="444">
        <f>SUBTOTAL(109,E4:E55)</f>
        <v>1150911080.599</v>
      </c>
    </row>
    <row r="57" spans="1:5" s="130" customFormat="1" ht="15" x14ac:dyDescent="0.25">
      <c r="B57" s="178"/>
      <c r="C57" s="178"/>
    </row>
    <row r="58" spans="1:5" s="130" customFormat="1" ht="15" x14ac:dyDescent="0.25">
      <c r="A58" s="110" t="s">
        <v>147</v>
      </c>
      <c r="B58" s="178"/>
      <c r="C58" s="178"/>
    </row>
    <row r="59" spans="1:5" s="130" customFormat="1" ht="15" x14ac:dyDescent="0.25">
      <c r="A59" s="110" t="s">
        <v>398</v>
      </c>
      <c r="B59" s="178"/>
      <c r="C59" s="178"/>
    </row>
    <row r="60" spans="1:5" s="130" customFormat="1" ht="15" x14ac:dyDescent="0.25">
      <c r="A60" s="130" t="s">
        <v>364</v>
      </c>
      <c r="B60" s="178"/>
      <c r="C60" s="178"/>
    </row>
    <row r="61" spans="1:5" x14ac:dyDescent="0.2">
      <c r="A61" s="661"/>
      <c r="B61" s="661"/>
      <c r="C61" s="661"/>
      <c r="D61" s="661"/>
    </row>
    <row r="72" spans="1:1" ht="15" x14ac:dyDescent="0.25">
      <c r="A72" s="232"/>
    </row>
  </sheetData>
  <mergeCells count="2">
    <mergeCell ref="A61:D61"/>
    <mergeCell ref="A1:D1"/>
  </mergeCells>
  <pageMargins left="0.7" right="0.7" top="0.75" bottom="0.75" header="0.3" footer="0.3"/>
  <pageSetup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2" sqref="A2"/>
    </sheetView>
  </sheetViews>
  <sheetFormatPr defaultColWidth="9" defaultRowHeight="12.75" x14ac:dyDescent="0.2"/>
  <cols>
    <col min="1" max="1" width="38.5" style="5" bestFit="1" customWidth="1"/>
    <col min="2" max="2" width="16.25" style="11" customWidth="1"/>
    <col min="3" max="3" width="18.875" style="12" customWidth="1"/>
    <col min="4" max="4" width="15.75" style="6" customWidth="1"/>
    <col min="5" max="5" width="14.875" style="13" customWidth="1"/>
    <col min="6" max="6" width="16.375" style="5" customWidth="1"/>
    <col min="7" max="7" width="19.625" style="5" customWidth="1"/>
    <col min="8" max="16384" width="9" style="5"/>
  </cols>
  <sheetData>
    <row r="1" spans="1:7" s="82" customFormat="1" ht="18.75" x14ac:dyDescent="0.3">
      <c r="A1" s="651" t="s">
        <v>321</v>
      </c>
      <c r="B1" s="651"/>
      <c r="C1" s="651"/>
      <c r="D1" s="651"/>
      <c r="E1" s="651"/>
    </row>
    <row r="2" spans="1:7" ht="15" customHeight="1" x14ac:dyDescent="0.2">
      <c r="A2" s="2"/>
      <c r="B2" s="3"/>
      <c r="C2" s="4"/>
      <c r="E2" s="4"/>
    </row>
    <row r="3" spans="1:7" s="100" customFormat="1" ht="61.5" customHeight="1" thickBot="1" x14ac:dyDescent="0.3">
      <c r="A3" s="361" t="s">
        <v>359</v>
      </c>
      <c r="B3" s="362" t="s">
        <v>246</v>
      </c>
      <c r="C3" s="446" t="s">
        <v>367</v>
      </c>
      <c r="D3" s="313" t="s">
        <v>152</v>
      </c>
      <c r="E3" s="449" t="s">
        <v>365</v>
      </c>
      <c r="F3" s="605" t="s">
        <v>366</v>
      </c>
      <c r="G3" s="606" t="s">
        <v>339</v>
      </c>
    </row>
    <row r="4" spans="1:7" s="117" customFormat="1" ht="15" x14ac:dyDescent="0.25">
      <c r="A4" s="253" t="s">
        <v>80</v>
      </c>
      <c r="B4" s="170">
        <v>18079</v>
      </c>
      <c r="C4" s="447">
        <v>268564478.30000001</v>
      </c>
      <c r="D4" s="170">
        <v>57</v>
      </c>
      <c r="E4" s="447">
        <v>76274.720000000001</v>
      </c>
      <c r="F4" s="170">
        <v>10</v>
      </c>
      <c r="G4" s="447">
        <v>8484.3700000000008</v>
      </c>
    </row>
    <row r="5" spans="1:7" s="117" customFormat="1" ht="15" x14ac:dyDescent="0.25">
      <c r="A5" s="253" t="s">
        <v>83</v>
      </c>
      <c r="B5" s="170">
        <v>130</v>
      </c>
      <c r="C5" s="447">
        <v>7499605</v>
      </c>
      <c r="D5" s="170">
        <v>523</v>
      </c>
      <c r="E5" s="447">
        <v>3917859.88</v>
      </c>
      <c r="F5" s="170"/>
      <c r="G5" s="447"/>
    </row>
    <row r="6" spans="1:7" s="117" customFormat="1" ht="15" x14ac:dyDescent="0.25">
      <c r="A6" s="253" t="s">
        <v>84</v>
      </c>
      <c r="B6" s="170">
        <v>7864</v>
      </c>
      <c r="C6" s="447">
        <v>485677212</v>
      </c>
      <c r="D6" s="170">
        <v>7</v>
      </c>
      <c r="E6" s="447">
        <v>52745</v>
      </c>
      <c r="F6" s="170"/>
      <c r="G6" s="447"/>
    </row>
    <row r="7" spans="1:7" s="117" customFormat="1" ht="15" x14ac:dyDescent="0.25">
      <c r="A7" s="253" t="s">
        <v>85</v>
      </c>
      <c r="B7" s="170">
        <v>80</v>
      </c>
      <c r="C7" s="447">
        <v>2361324.36</v>
      </c>
      <c r="D7" s="390"/>
      <c r="E7" s="393"/>
      <c r="F7" s="170"/>
      <c r="G7" s="447"/>
    </row>
    <row r="8" spans="1:7" s="117" customFormat="1" ht="15" x14ac:dyDescent="0.25">
      <c r="A8" s="253" t="s">
        <v>86</v>
      </c>
      <c r="B8" s="170">
        <v>37942</v>
      </c>
      <c r="C8" s="447">
        <v>237273948.49999899</v>
      </c>
      <c r="D8" s="170">
        <v>1616</v>
      </c>
      <c r="E8" s="447">
        <v>20196177.559999999</v>
      </c>
      <c r="F8" s="170"/>
      <c r="G8" s="447"/>
    </row>
    <row r="9" spans="1:7" s="117" customFormat="1" ht="15" x14ac:dyDescent="0.25">
      <c r="A9" s="253" t="s">
        <v>88</v>
      </c>
      <c r="B9" s="170">
        <v>481</v>
      </c>
      <c r="C9" s="447">
        <v>1119847.1499999999</v>
      </c>
      <c r="D9" s="390"/>
      <c r="E9" s="393"/>
      <c r="F9" s="170"/>
      <c r="G9" s="447"/>
    </row>
    <row r="10" spans="1:7" s="117" customFormat="1" ht="15" x14ac:dyDescent="0.25">
      <c r="A10" s="253" t="s">
        <v>89</v>
      </c>
      <c r="B10" s="170">
        <v>2168</v>
      </c>
      <c r="C10" s="447">
        <v>2358022</v>
      </c>
      <c r="D10" s="170">
        <v>29</v>
      </c>
      <c r="E10" s="447">
        <v>31462.314999999999</v>
      </c>
      <c r="F10" s="170"/>
      <c r="G10" s="447"/>
    </row>
    <row r="11" spans="1:7" s="117" customFormat="1" ht="15" x14ac:dyDescent="0.25">
      <c r="A11" s="253" t="s">
        <v>91</v>
      </c>
      <c r="B11" s="170">
        <v>161</v>
      </c>
      <c r="C11" s="447">
        <v>4214169.66</v>
      </c>
      <c r="D11" s="390"/>
      <c r="E11" s="393"/>
      <c r="F11" s="170"/>
      <c r="G11" s="447"/>
    </row>
    <row r="12" spans="1:7" s="117" customFormat="1" ht="15" x14ac:dyDescent="0.25">
      <c r="A12" s="253" t="s">
        <v>87</v>
      </c>
      <c r="B12" s="170">
        <v>77923</v>
      </c>
      <c r="C12" s="447">
        <v>766667008.74599898</v>
      </c>
      <c r="D12" s="170">
        <v>51</v>
      </c>
      <c r="E12" s="447">
        <v>803431.83</v>
      </c>
      <c r="F12" s="170">
        <v>426</v>
      </c>
      <c r="G12" s="447">
        <v>4515675.03</v>
      </c>
    </row>
    <row r="13" spans="1:7" s="117" customFormat="1" ht="15" x14ac:dyDescent="0.25">
      <c r="A13" s="253" t="s">
        <v>92</v>
      </c>
      <c r="B13" s="170">
        <v>38756</v>
      </c>
      <c r="C13" s="447">
        <v>106317875.8</v>
      </c>
      <c r="D13" s="170">
        <v>215</v>
      </c>
      <c r="E13" s="447">
        <v>2079376.87</v>
      </c>
      <c r="F13" s="170"/>
      <c r="G13" s="447"/>
    </row>
    <row r="14" spans="1:7" s="117" customFormat="1" ht="15" x14ac:dyDescent="0.25">
      <c r="A14" s="253" t="s">
        <v>94</v>
      </c>
      <c r="B14" s="170">
        <v>2428</v>
      </c>
      <c r="C14" s="447">
        <v>24168600.710000001</v>
      </c>
      <c r="D14" s="170">
        <v>2</v>
      </c>
      <c r="E14" s="447">
        <v>6636157.0800000001</v>
      </c>
      <c r="F14" s="170"/>
      <c r="G14" s="447"/>
    </row>
    <row r="15" spans="1:7" s="117" customFormat="1" ht="15" x14ac:dyDescent="0.25">
      <c r="A15" s="253" t="s">
        <v>35</v>
      </c>
      <c r="B15" s="170">
        <v>98</v>
      </c>
      <c r="C15" s="447">
        <v>198029.28</v>
      </c>
      <c r="D15" s="390"/>
      <c r="E15" s="393"/>
      <c r="F15" s="170"/>
      <c r="G15" s="447"/>
    </row>
    <row r="16" spans="1:7" s="117" customFormat="1" ht="15" x14ac:dyDescent="0.25">
      <c r="A16" s="253" t="s">
        <v>36</v>
      </c>
      <c r="B16" s="170">
        <v>206</v>
      </c>
      <c r="C16" s="447">
        <v>79241304.959999993</v>
      </c>
      <c r="D16" s="170">
        <v>114</v>
      </c>
      <c r="E16" s="447">
        <v>35222394</v>
      </c>
      <c r="F16" s="170"/>
      <c r="G16" s="447"/>
    </row>
    <row r="17" spans="1:7" s="117" customFormat="1" ht="15.75" thickBot="1" x14ac:dyDescent="0.3">
      <c r="A17" s="253" t="s">
        <v>37</v>
      </c>
      <c r="B17" s="170">
        <v>2511</v>
      </c>
      <c r="C17" s="447">
        <v>109770332</v>
      </c>
      <c r="D17" s="170">
        <v>4</v>
      </c>
      <c r="E17" s="447">
        <v>1354298</v>
      </c>
      <c r="F17" s="170">
        <v>2</v>
      </c>
      <c r="G17" s="447">
        <v>0</v>
      </c>
    </row>
    <row r="18" spans="1:7" s="130" customFormat="1" ht="15.75" thickBot="1" x14ac:dyDescent="0.3">
      <c r="A18" s="326" t="s">
        <v>1</v>
      </c>
      <c r="B18" s="237">
        <f>SUM(B4:B17)</f>
        <v>188827</v>
      </c>
      <c r="C18" s="238">
        <f>SUM(C4:C17)</f>
        <v>2095431758.4659977</v>
      </c>
      <c r="D18" s="237">
        <f>SUM(D4:D17)</f>
        <v>2618</v>
      </c>
      <c r="E18" s="238">
        <f>SUM(E4:E17)</f>
        <v>70370177.254999995</v>
      </c>
      <c r="F18" s="237">
        <f>SUBTOTAL(109,F4:F17)</f>
        <v>438</v>
      </c>
      <c r="G18" s="238">
        <f>SUBTOTAL(109,G4:G17)</f>
        <v>4524159.4000000004</v>
      </c>
    </row>
    <row r="19" spans="1:7" s="100" customFormat="1" ht="15" x14ac:dyDescent="0.25">
      <c r="A19" s="110"/>
      <c r="B19" s="113"/>
      <c r="C19" s="179"/>
      <c r="D19" s="180"/>
      <c r="E19" s="181"/>
    </row>
    <row r="20" spans="1:7" s="100" customFormat="1" ht="15" x14ac:dyDescent="0.25">
      <c r="A20" s="110" t="s">
        <v>147</v>
      </c>
      <c r="B20" s="113"/>
      <c r="C20" s="179"/>
      <c r="D20" s="180"/>
      <c r="E20" s="181"/>
    </row>
    <row r="21" spans="1:7" s="100" customFormat="1" ht="15" x14ac:dyDescent="0.25">
      <c r="A21" s="110" t="s">
        <v>398</v>
      </c>
      <c r="B21" s="113"/>
      <c r="C21" s="179"/>
      <c r="D21" s="180"/>
      <c r="E21" s="181"/>
    </row>
    <row r="22" spans="1:7" s="100" customFormat="1" ht="15" x14ac:dyDescent="0.25">
      <c r="A22" s="100" t="s">
        <v>259</v>
      </c>
      <c r="B22" s="113"/>
      <c r="C22" s="179"/>
      <c r="D22" s="180"/>
      <c r="E22" s="181"/>
    </row>
    <row r="23" spans="1:7" s="100" customFormat="1" ht="15" x14ac:dyDescent="0.25">
      <c r="A23" s="232" t="s">
        <v>260</v>
      </c>
      <c r="B23" s="170"/>
      <c r="C23" s="182"/>
      <c r="D23" s="180"/>
      <c r="E23" s="183"/>
    </row>
    <row r="24" spans="1:7" s="1" customFormat="1" ht="78" customHeight="1" x14ac:dyDescent="0.25">
      <c r="A24" s="656" t="s">
        <v>410</v>
      </c>
      <c r="B24" s="656"/>
      <c r="C24" s="656"/>
      <c r="D24" s="656"/>
      <c r="E24" s="656"/>
      <c r="F24" s="656"/>
      <c r="G24" s="656"/>
    </row>
    <row r="25" spans="1:7" s="100" customFormat="1" ht="27" customHeight="1" x14ac:dyDescent="0.25">
      <c r="A25" s="657" t="s">
        <v>256</v>
      </c>
      <c r="B25" s="657"/>
      <c r="C25" s="657"/>
      <c r="D25" s="657"/>
      <c r="E25" s="657"/>
      <c r="F25" s="657"/>
      <c r="G25" s="657"/>
    </row>
    <row r="26" spans="1:7" x14ac:dyDescent="0.2">
      <c r="A26" s="657"/>
      <c r="B26" s="657"/>
      <c r="C26" s="657"/>
      <c r="D26" s="657"/>
      <c r="E26" s="657"/>
      <c r="F26" s="657"/>
      <c r="G26" s="657"/>
    </row>
  </sheetData>
  <mergeCells count="3">
    <mergeCell ref="A1:E1"/>
    <mergeCell ref="A25:G26"/>
    <mergeCell ref="A24:G24"/>
  </mergeCells>
  <pageMargins left="0.7" right="0.7" top="0.75" bottom="0.75" header="0.3" footer="0.3"/>
  <pageSetup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A2" sqref="A2"/>
    </sheetView>
  </sheetViews>
  <sheetFormatPr defaultColWidth="9" defaultRowHeight="12.75" x14ac:dyDescent="0.2"/>
  <cols>
    <col min="1" max="1" width="43.875" style="9" customWidth="1"/>
    <col min="2" max="2" width="17.375" style="9" customWidth="1"/>
    <col min="3" max="3" width="15" style="15" customWidth="1"/>
    <col min="4" max="4" width="15.375" style="16" customWidth="1"/>
    <col min="5" max="5" width="14.625" style="17" customWidth="1"/>
    <col min="6" max="6" width="12" style="9" customWidth="1"/>
    <col min="7" max="7" width="13.875" style="9" customWidth="1"/>
    <col min="8" max="16384" width="9" style="9"/>
  </cols>
  <sheetData>
    <row r="1" spans="1:7" s="176" customFormat="1" ht="37.5" customHeight="1" x14ac:dyDescent="0.3">
      <c r="A1" s="662" t="s">
        <v>368</v>
      </c>
      <c r="B1" s="662"/>
      <c r="C1" s="662"/>
      <c r="D1" s="662"/>
      <c r="E1" s="662"/>
    </row>
    <row r="2" spans="1:7" ht="15" customHeight="1" thickBot="1" x14ac:dyDescent="0.25">
      <c r="A2" s="14"/>
    </row>
    <row r="3" spans="1:7" s="130" customFormat="1" ht="60.75" thickBot="1" x14ac:dyDescent="0.3">
      <c r="A3" s="184" t="s">
        <v>52</v>
      </c>
      <c r="B3" s="362" t="s">
        <v>246</v>
      </c>
      <c r="C3" s="275" t="s">
        <v>367</v>
      </c>
      <c r="D3" s="276" t="s">
        <v>152</v>
      </c>
      <c r="E3" s="277" t="s">
        <v>365</v>
      </c>
      <c r="F3" s="607" t="s">
        <v>366</v>
      </c>
      <c r="G3" s="608" t="s">
        <v>339</v>
      </c>
    </row>
    <row r="4" spans="1:7" s="130" customFormat="1" ht="15" x14ac:dyDescent="0.25">
      <c r="A4" s="255" t="s">
        <v>54</v>
      </c>
      <c r="B4" s="246">
        <v>408</v>
      </c>
      <c r="C4" s="306">
        <v>28890943.039999999</v>
      </c>
      <c r="D4" s="245">
        <v>7</v>
      </c>
      <c r="E4" s="308">
        <v>7316.94</v>
      </c>
      <c r="F4" s="245"/>
      <c r="G4" s="308"/>
    </row>
    <row r="5" spans="1:7" s="130" customFormat="1" ht="15" x14ac:dyDescent="0.25">
      <c r="A5" s="256" t="s">
        <v>77</v>
      </c>
      <c r="B5" s="178">
        <v>23189</v>
      </c>
      <c r="C5" s="307">
        <v>91606344.6199999</v>
      </c>
      <c r="D5" s="247">
        <v>598</v>
      </c>
      <c r="E5" s="309">
        <v>8461054.3310000002</v>
      </c>
      <c r="F5" s="247">
        <v>35</v>
      </c>
      <c r="G5" s="309">
        <v>4175.9799999999996</v>
      </c>
    </row>
    <row r="6" spans="1:7" s="130" customFormat="1" ht="14.25" customHeight="1" x14ac:dyDescent="0.25">
      <c r="A6" s="256" t="s">
        <v>24</v>
      </c>
      <c r="B6" s="178">
        <v>7462</v>
      </c>
      <c r="C6" s="307">
        <v>63492665.389999896</v>
      </c>
      <c r="D6" s="247">
        <v>1532</v>
      </c>
      <c r="E6" s="309">
        <v>15326707.83</v>
      </c>
      <c r="F6" s="247">
        <v>3</v>
      </c>
      <c r="G6" s="309">
        <v>122</v>
      </c>
    </row>
    <row r="7" spans="1:7" s="130" customFormat="1" ht="15" x14ac:dyDescent="0.25">
      <c r="A7" s="256" t="s">
        <v>55</v>
      </c>
      <c r="B7" s="178">
        <v>2024</v>
      </c>
      <c r="C7" s="307">
        <v>53417207.130000003</v>
      </c>
      <c r="D7" s="247">
        <v>6</v>
      </c>
      <c r="E7" s="309">
        <v>34767.82</v>
      </c>
      <c r="F7" s="247">
        <v>7</v>
      </c>
      <c r="G7" s="309">
        <v>139056</v>
      </c>
    </row>
    <row r="8" spans="1:7" s="130" customFormat="1" ht="15" x14ac:dyDescent="0.25">
      <c r="A8" s="256" t="s">
        <v>56</v>
      </c>
      <c r="B8" s="178">
        <v>2586</v>
      </c>
      <c r="C8" s="307">
        <v>71212078.739999995</v>
      </c>
      <c r="D8" s="247">
        <v>66</v>
      </c>
      <c r="E8" s="309">
        <v>1828127.86</v>
      </c>
      <c r="F8" s="247">
        <v>38</v>
      </c>
      <c r="G8" s="309">
        <v>523589.11</v>
      </c>
    </row>
    <row r="9" spans="1:7" s="130" customFormat="1" ht="15" x14ac:dyDescent="0.25">
      <c r="A9" s="256" t="s">
        <v>221</v>
      </c>
      <c r="B9" s="178">
        <v>2083</v>
      </c>
      <c r="C9" s="307">
        <v>47355639.030000001</v>
      </c>
      <c r="D9" s="394"/>
      <c r="E9" s="390"/>
      <c r="F9" s="247">
        <v>1</v>
      </c>
      <c r="G9" s="309">
        <v>4127.3</v>
      </c>
    </row>
    <row r="10" spans="1:7" s="130" customFormat="1" ht="15" x14ac:dyDescent="0.25">
      <c r="A10" s="256" t="s">
        <v>57</v>
      </c>
      <c r="B10" s="178">
        <v>2430</v>
      </c>
      <c r="C10" s="307">
        <v>12792326.92</v>
      </c>
      <c r="D10" s="247">
        <v>4</v>
      </c>
      <c r="E10" s="309">
        <v>27503.68</v>
      </c>
      <c r="F10" s="247"/>
      <c r="G10" s="309"/>
    </row>
    <row r="11" spans="1:7" s="130" customFormat="1" ht="14.25" customHeight="1" x14ac:dyDescent="0.25">
      <c r="A11" s="256" t="s">
        <v>58</v>
      </c>
      <c r="B11" s="178">
        <v>1623</v>
      </c>
      <c r="C11" s="307">
        <v>10184753.76</v>
      </c>
      <c r="D11" s="247">
        <v>15</v>
      </c>
      <c r="E11" s="493">
        <v>288222.27</v>
      </c>
      <c r="F11" s="247">
        <v>25</v>
      </c>
      <c r="G11" s="309">
        <v>29104</v>
      </c>
    </row>
    <row r="12" spans="1:7" s="130" customFormat="1" ht="15" x14ac:dyDescent="0.25">
      <c r="A12" s="256" t="s">
        <v>222</v>
      </c>
      <c r="B12" s="178">
        <v>37959</v>
      </c>
      <c r="C12" s="307">
        <v>52653897.890000202</v>
      </c>
      <c r="D12" s="247">
        <v>162</v>
      </c>
      <c r="E12" s="309">
        <v>521475.47</v>
      </c>
      <c r="F12" s="247"/>
      <c r="G12" s="309"/>
    </row>
    <row r="13" spans="1:7" s="130" customFormat="1" ht="15" x14ac:dyDescent="0.25">
      <c r="A13" s="256" t="s">
        <v>59</v>
      </c>
      <c r="B13" s="178">
        <v>17128</v>
      </c>
      <c r="C13" s="307">
        <v>49874323.439999998</v>
      </c>
      <c r="D13" s="247">
        <v>110</v>
      </c>
      <c r="E13" s="309">
        <v>41529693.549999997</v>
      </c>
      <c r="F13" s="247">
        <v>49</v>
      </c>
      <c r="G13" s="309">
        <v>127110.68</v>
      </c>
    </row>
    <row r="14" spans="1:7" s="130" customFormat="1" ht="15" x14ac:dyDescent="0.25">
      <c r="A14" s="256" t="s">
        <v>60</v>
      </c>
      <c r="B14" s="178">
        <v>1554</v>
      </c>
      <c r="C14" s="307">
        <v>153712735.21000001</v>
      </c>
      <c r="D14" s="247">
        <v>7</v>
      </c>
      <c r="E14" s="494">
        <v>0</v>
      </c>
      <c r="F14" s="247"/>
      <c r="G14" s="309"/>
    </row>
    <row r="15" spans="1:7" s="130" customFormat="1" ht="15" x14ac:dyDescent="0.25">
      <c r="A15" s="256" t="s">
        <v>61</v>
      </c>
      <c r="B15" s="178">
        <v>277</v>
      </c>
      <c r="C15" s="307">
        <v>5467629.8700000001</v>
      </c>
      <c r="D15" s="247"/>
      <c r="E15" s="495"/>
      <c r="F15" s="247">
        <v>1</v>
      </c>
      <c r="G15" s="309">
        <v>45503</v>
      </c>
    </row>
    <row r="16" spans="1:7" s="130" customFormat="1" ht="14.25" customHeight="1" x14ac:dyDescent="0.25">
      <c r="A16" s="256" t="s">
        <v>62</v>
      </c>
      <c r="B16" s="178">
        <v>12021</v>
      </c>
      <c r="C16" s="307">
        <v>258803989.85499999</v>
      </c>
      <c r="D16" s="247">
        <v>2</v>
      </c>
      <c r="E16" s="309">
        <v>0</v>
      </c>
      <c r="F16" s="247">
        <v>18</v>
      </c>
      <c r="G16" s="309">
        <v>7741.38</v>
      </c>
    </row>
    <row r="17" spans="1:7" s="130" customFormat="1" ht="15" x14ac:dyDescent="0.25">
      <c r="A17" s="256" t="s">
        <v>223</v>
      </c>
      <c r="B17" s="178">
        <v>25131</v>
      </c>
      <c r="C17" s="307">
        <v>168348635.06099999</v>
      </c>
      <c r="D17" s="247">
        <v>6</v>
      </c>
      <c r="E17" s="309">
        <v>31628.464</v>
      </c>
      <c r="F17" s="247">
        <v>74</v>
      </c>
      <c r="G17" s="309">
        <v>1732480.26</v>
      </c>
    </row>
    <row r="18" spans="1:7" s="130" customFormat="1" ht="15" x14ac:dyDescent="0.25">
      <c r="A18" s="256" t="s">
        <v>122</v>
      </c>
      <c r="B18" s="178">
        <v>52</v>
      </c>
      <c r="C18" s="307">
        <v>269254.43</v>
      </c>
      <c r="D18" s="394"/>
      <c r="E18" s="393"/>
      <c r="F18" s="247"/>
      <c r="G18" s="309"/>
    </row>
    <row r="19" spans="1:7" s="130" customFormat="1" ht="14.25" customHeight="1" x14ac:dyDescent="0.25">
      <c r="A19" s="256" t="s">
        <v>224</v>
      </c>
      <c r="B19" s="178">
        <v>437</v>
      </c>
      <c r="C19" s="307">
        <v>162579580.38</v>
      </c>
      <c r="D19" s="247">
        <v>8</v>
      </c>
      <c r="E19" s="309">
        <v>83102.62</v>
      </c>
      <c r="F19" s="247"/>
      <c r="G19" s="309"/>
    </row>
    <row r="20" spans="1:7" s="130" customFormat="1" ht="13.5" customHeight="1" x14ac:dyDescent="0.25">
      <c r="A20" s="256" t="s">
        <v>63</v>
      </c>
      <c r="B20" s="178">
        <v>29347</v>
      </c>
      <c r="C20" s="307">
        <v>306874647.26999998</v>
      </c>
      <c r="D20" s="247">
        <v>13</v>
      </c>
      <c r="E20" s="309">
        <v>35645.65</v>
      </c>
      <c r="F20" s="247">
        <v>148</v>
      </c>
      <c r="G20" s="309">
        <v>1600556.13</v>
      </c>
    </row>
    <row r="21" spans="1:7" s="130" customFormat="1" ht="15" x14ac:dyDescent="0.25">
      <c r="A21" s="256" t="s">
        <v>225</v>
      </c>
      <c r="B21" s="178">
        <v>1388</v>
      </c>
      <c r="C21" s="307">
        <v>95016415.810000002</v>
      </c>
      <c r="D21" s="247">
        <v>34</v>
      </c>
      <c r="E21" s="309">
        <v>2144229.4</v>
      </c>
      <c r="F21" s="247"/>
      <c r="G21" s="309"/>
    </row>
    <row r="22" spans="1:7" s="130" customFormat="1" ht="15" x14ac:dyDescent="0.25">
      <c r="A22" s="256" t="s">
        <v>64</v>
      </c>
      <c r="B22" s="178">
        <v>79</v>
      </c>
      <c r="C22" s="309">
        <v>3641142</v>
      </c>
      <c r="D22" s="390"/>
      <c r="E22" s="390"/>
      <c r="F22" s="247">
        <v>1</v>
      </c>
      <c r="G22" s="309">
        <v>0</v>
      </c>
    </row>
    <row r="23" spans="1:7" s="130" customFormat="1" ht="15" x14ac:dyDescent="0.25">
      <c r="A23" s="256" t="s">
        <v>226</v>
      </c>
      <c r="B23" s="178">
        <v>6011</v>
      </c>
      <c r="C23" s="307">
        <v>126211016.31</v>
      </c>
      <c r="D23" s="247">
        <v>22</v>
      </c>
      <c r="E23" s="309">
        <v>38167.726999999999</v>
      </c>
      <c r="F23" s="247"/>
      <c r="G23" s="309"/>
    </row>
    <row r="24" spans="1:7" s="130" customFormat="1" ht="15" x14ac:dyDescent="0.25">
      <c r="A24" s="256" t="s">
        <v>65</v>
      </c>
      <c r="B24" s="178">
        <v>15494</v>
      </c>
      <c r="C24" s="307">
        <v>330833708.07999998</v>
      </c>
      <c r="D24" s="247">
        <v>22</v>
      </c>
      <c r="E24" s="309">
        <v>12533.643</v>
      </c>
      <c r="F24" s="247">
        <v>38</v>
      </c>
      <c r="G24" s="309">
        <v>310593.56</v>
      </c>
    </row>
    <row r="25" spans="1:7" s="130" customFormat="1" ht="15.75" thickBot="1" x14ac:dyDescent="0.3">
      <c r="A25" s="257" t="s">
        <v>66</v>
      </c>
      <c r="B25" s="354">
        <v>144</v>
      </c>
      <c r="C25" s="349">
        <v>2192824.23</v>
      </c>
      <c r="D25" s="354">
        <v>4</v>
      </c>
      <c r="E25" s="363">
        <v>0</v>
      </c>
      <c r="F25" s="354"/>
      <c r="G25" s="363"/>
    </row>
    <row r="26" spans="1:7" s="130" customFormat="1" ht="15.75" thickBot="1" x14ac:dyDescent="0.3">
      <c r="A26" s="266" t="s">
        <v>1</v>
      </c>
      <c r="B26" s="344">
        <f>SUM(B4:B25)</f>
        <v>188827</v>
      </c>
      <c r="C26" s="345">
        <f>SUM(C4:C25)</f>
        <v>2095431758.4659998</v>
      </c>
      <c r="D26" s="346">
        <f>SUM(D4:D25)</f>
        <v>2618</v>
      </c>
      <c r="E26" s="347">
        <f>SUM(E4:E25)</f>
        <v>70370177.25500001</v>
      </c>
      <c r="F26" s="346">
        <f>SUBTOTAL(109,F4:F25)</f>
        <v>438</v>
      </c>
      <c r="G26" s="347">
        <f>SUBTOTAL(109,G4:G25)</f>
        <v>4524159.3999999994</v>
      </c>
    </row>
    <row r="27" spans="1:7" s="110" customFormat="1" ht="15" x14ac:dyDescent="0.25">
      <c r="A27" s="185"/>
      <c r="B27" s="186"/>
      <c r="C27" s="187"/>
      <c r="D27" s="188"/>
      <c r="E27" s="189"/>
    </row>
    <row r="28" spans="1:7" s="110" customFormat="1" ht="15" x14ac:dyDescent="0.25">
      <c r="A28" s="110" t="s">
        <v>147</v>
      </c>
      <c r="B28" s="186"/>
      <c r="C28" s="187"/>
      <c r="D28" s="188"/>
      <c r="E28" s="189"/>
    </row>
    <row r="29" spans="1:7" s="110" customFormat="1" ht="15" x14ac:dyDescent="0.25">
      <c r="A29" s="110" t="s">
        <v>398</v>
      </c>
      <c r="B29" s="186"/>
      <c r="C29" s="187"/>
      <c r="D29" s="188"/>
      <c r="E29" s="189"/>
    </row>
    <row r="30" spans="1:7" s="110" customFormat="1" ht="15" x14ac:dyDescent="0.25">
      <c r="A30" s="100" t="s">
        <v>259</v>
      </c>
      <c r="B30" s="186"/>
      <c r="C30" s="187"/>
      <c r="D30" s="188"/>
      <c r="E30" s="189"/>
    </row>
    <row r="31" spans="1:7" s="130" customFormat="1" ht="15" x14ac:dyDescent="0.25">
      <c r="A31" s="232" t="s">
        <v>260</v>
      </c>
      <c r="C31" s="190"/>
      <c r="D31" s="191"/>
      <c r="E31" s="192"/>
    </row>
    <row r="32" spans="1:7" s="130" customFormat="1" ht="15" x14ac:dyDescent="0.25">
      <c r="A32" s="100" t="s">
        <v>369</v>
      </c>
      <c r="C32" s="190"/>
      <c r="D32" s="191"/>
      <c r="E32" s="192"/>
    </row>
    <row r="33" spans="1:1" x14ac:dyDescent="0.2">
      <c r="A33" s="5"/>
    </row>
    <row r="34" spans="1:1" x14ac:dyDescent="0.2">
      <c r="A34" s="5"/>
    </row>
  </sheetData>
  <mergeCells count="1">
    <mergeCell ref="A1:E1"/>
  </mergeCells>
  <pageMargins left="0.7" right="0.7" top="0.75" bottom="0.75" header="0.3" footer="0.3"/>
  <pageSetup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A2" sqref="A2"/>
    </sheetView>
  </sheetViews>
  <sheetFormatPr defaultColWidth="9" defaultRowHeight="12.75" x14ac:dyDescent="0.2"/>
  <cols>
    <col min="1" max="1" width="38" style="5" customWidth="1"/>
    <col min="2" max="2" width="11" style="11" customWidth="1"/>
    <col min="3" max="3" width="16.625" style="5" customWidth="1"/>
    <col min="4" max="4" width="10.5" style="6" customWidth="1"/>
    <col min="5" max="5" width="16.75" style="8" customWidth="1"/>
    <col min="6" max="6" width="14.5" style="5" customWidth="1"/>
    <col min="7" max="7" width="13.125" style="5" customWidth="1"/>
    <col min="8" max="16384" width="9" style="5"/>
  </cols>
  <sheetData>
    <row r="1" spans="1:7" s="194" customFormat="1" ht="18.75" x14ac:dyDescent="0.3">
      <c r="A1" s="150" t="s">
        <v>291</v>
      </c>
      <c r="B1" s="193"/>
      <c r="D1" s="195"/>
      <c r="E1" s="196"/>
    </row>
    <row r="2" spans="1:7" ht="15" customHeight="1" thickBot="1" x14ac:dyDescent="0.25">
      <c r="A2" s="2"/>
      <c r="E2" s="44"/>
    </row>
    <row r="3" spans="1:7" s="100" customFormat="1" ht="60.75" thickBot="1" x14ac:dyDescent="0.3">
      <c r="A3" s="267" t="s">
        <v>359</v>
      </c>
      <c r="B3" s="260" t="s">
        <v>247</v>
      </c>
      <c r="C3" s="451" t="s">
        <v>367</v>
      </c>
      <c r="D3" s="260" t="s">
        <v>67</v>
      </c>
      <c r="E3" s="453" t="s">
        <v>370</v>
      </c>
      <c r="F3" s="607" t="s">
        <v>371</v>
      </c>
      <c r="G3" s="607" t="s">
        <v>339</v>
      </c>
    </row>
    <row r="4" spans="1:7" s="100" customFormat="1" ht="15" x14ac:dyDescent="0.25">
      <c r="A4" s="253" t="s">
        <v>80</v>
      </c>
      <c r="B4" s="178">
        <v>115435.137</v>
      </c>
      <c r="C4" s="309">
        <v>0</v>
      </c>
      <c r="D4" s="178">
        <v>22097.72</v>
      </c>
      <c r="E4" s="309">
        <v>3145270.43</v>
      </c>
      <c r="F4" s="178"/>
      <c r="G4" s="316"/>
    </row>
    <row r="5" spans="1:7" s="100" customFormat="1" ht="15" x14ac:dyDescent="0.25">
      <c r="A5" s="253" t="s">
        <v>83</v>
      </c>
      <c r="B5" s="178">
        <v>7313.8869999999997</v>
      </c>
      <c r="C5" s="309">
        <v>0</v>
      </c>
      <c r="D5" s="178">
        <v>1658.5139999999999</v>
      </c>
      <c r="E5" s="309">
        <v>3471858.16</v>
      </c>
      <c r="F5" s="178">
        <v>4.05</v>
      </c>
      <c r="G5" s="316">
        <v>0</v>
      </c>
    </row>
    <row r="6" spans="1:7" s="100" customFormat="1" ht="15" x14ac:dyDescent="0.25">
      <c r="A6" s="253" t="s">
        <v>84</v>
      </c>
      <c r="B6" s="178">
        <v>705039.1</v>
      </c>
      <c r="C6" s="309">
        <v>3356976</v>
      </c>
      <c r="D6" s="178">
        <v>9204.7000000000007</v>
      </c>
      <c r="E6" s="309">
        <v>4235618</v>
      </c>
      <c r="F6" s="178">
        <v>1494201.54</v>
      </c>
      <c r="G6" s="316">
        <v>27241</v>
      </c>
    </row>
    <row r="7" spans="1:7" s="100" customFormat="1" ht="15" x14ac:dyDescent="0.25">
      <c r="A7" s="253" t="s">
        <v>85</v>
      </c>
      <c r="B7" s="178">
        <v>4326.1099999999997</v>
      </c>
      <c r="C7" s="309">
        <v>1916302.94</v>
      </c>
      <c r="D7" s="178">
        <v>1494.77</v>
      </c>
      <c r="E7" s="309">
        <v>160425.34</v>
      </c>
      <c r="F7" s="178"/>
      <c r="G7" s="316"/>
    </row>
    <row r="8" spans="1:7" s="100" customFormat="1" ht="15" x14ac:dyDescent="0.25">
      <c r="A8" s="253" t="s">
        <v>86</v>
      </c>
      <c r="B8" s="178">
        <v>76031.320000000007</v>
      </c>
      <c r="C8" s="309">
        <v>21202567.43</v>
      </c>
      <c r="D8" s="178">
        <v>5978.6999999999898</v>
      </c>
      <c r="E8" s="309">
        <v>11795610.76</v>
      </c>
      <c r="F8" s="178"/>
      <c r="G8" s="316"/>
    </row>
    <row r="9" spans="1:7" s="100" customFormat="1" ht="15" x14ac:dyDescent="0.25">
      <c r="A9" s="253" t="s">
        <v>88</v>
      </c>
      <c r="B9" s="178">
        <v>48134</v>
      </c>
      <c r="C9" s="309">
        <v>296128</v>
      </c>
      <c r="D9" s="178">
        <v>203</v>
      </c>
      <c r="E9" s="454">
        <v>0.02</v>
      </c>
      <c r="F9" s="178"/>
      <c r="G9" s="316"/>
    </row>
    <row r="10" spans="1:7" s="100" customFormat="1" ht="15" x14ac:dyDescent="0.25">
      <c r="A10" s="253" t="s">
        <v>89</v>
      </c>
      <c r="B10" s="178">
        <v>4477.5200000000004</v>
      </c>
      <c r="C10" s="309">
        <v>1490151.68</v>
      </c>
      <c r="D10" s="178">
        <v>1636.59</v>
      </c>
      <c r="E10" s="309">
        <v>607377.76300000004</v>
      </c>
      <c r="F10" s="178"/>
      <c r="G10" s="316"/>
    </row>
    <row r="11" spans="1:7" s="100" customFormat="1" ht="15" x14ac:dyDescent="0.25">
      <c r="A11" s="253" t="s">
        <v>91</v>
      </c>
      <c r="B11" s="178">
        <v>121368.265</v>
      </c>
      <c r="C11" s="309">
        <v>605</v>
      </c>
      <c r="D11" s="178">
        <v>12.78</v>
      </c>
      <c r="E11" s="309">
        <v>1</v>
      </c>
      <c r="F11" s="178"/>
      <c r="G11" s="316"/>
    </row>
    <row r="12" spans="1:7" s="100" customFormat="1" ht="13.5" customHeight="1" x14ac:dyDescent="0.25">
      <c r="A12" s="253" t="s">
        <v>87</v>
      </c>
      <c r="B12" s="178">
        <v>2150381.2950000102</v>
      </c>
      <c r="C12" s="309">
        <v>592214.67000000004</v>
      </c>
      <c r="D12" s="178">
        <v>238.77500000000001</v>
      </c>
      <c r="E12" s="309">
        <v>1057903.48</v>
      </c>
      <c r="F12" s="178">
        <v>4121482.0260000001</v>
      </c>
      <c r="G12" s="316">
        <v>49807.53</v>
      </c>
    </row>
    <row r="13" spans="1:7" s="100" customFormat="1" ht="15" x14ac:dyDescent="0.25">
      <c r="A13" s="253" t="s">
        <v>93</v>
      </c>
      <c r="B13" s="178">
        <v>167.065</v>
      </c>
      <c r="C13" s="309">
        <v>213000</v>
      </c>
      <c r="D13" s="178"/>
      <c r="E13" s="454"/>
      <c r="F13" s="178"/>
      <c r="G13" s="316"/>
    </row>
    <row r="14" spans="1:7" s="100" customFormat="1" ht="15" x14ac:dyDescent="0.25">
      <c r="A14" s="253" t="s">
        <v>92</v>
      </c>
      <c r="B14" s="178">
        <v>47032.273999999903</v>
      </c>
      <c r="C14" s="309">
        <v>127102.97</v>
      </c>
      <c r="D14" s="178">
        <v>87545.172000000093</v>
      </c>
      <c r="E14" s="309">
        <v>10502059.029999999</v>
      </c>
      <c r="F14" s="178">
        <v>11789.549000000001</v>
      </c>
      <c r="G14" s="316">
        <v>0</v>
      </c>
    </row>
    <row r="15" spans="1:7" s="100" customFormat="1" ht="15" x14ac:dyDescent="0.25">
      <c r="A15" s="253" t="s">
        <v>94</v>
      </c>
      <c r="B15" s="178">
        <v>38415.57</v>
      </c>
      <c r="C15" s="309">
        <v>72256178.030000001</v>
      </c>
      <c r="D15" s="178">
        <v>125.04</v>
      </c>
      <c r="E15" s="309">
        <v>6184387.6200000001</v>
      </c>
      <c r="F15" s="178"/>
      <c r="G15" s="316"/>
    </row>
    <row r="16" spans="1:7" s="100" customFormat="1" ht="15" x14ac:dyDescent="0.25">
      <c r="A16" s="253" t="s">
        <v>35</v>
      </c>
      <c r="B16" s="178">
        <v>603.86</v>
      </c>
      <c r="C16" s="309">
        <v>416579.42</v>
      </c>
      <c r="D16" s="178">
        <v>18.87</v>
      </c>
      <c r="E16" s="309">
        <v>3451824</v>
      </c>
      <c r="F16" s="178"/>
      <c r="G16" s="316"/>
    </row>
    <row r="17" spans="1:7" s="100" customFormat="1" ht="15" x14ac:dyDescent="0.25">
      <c r="A17" s="253" t="s">
        <v>36</v>
      </c>
      <c r="B17" s="178">
        <v>3748.6</v>
      </c>
      <c r="C17" s="309">
        <v>10671085.42</v>
      </c>
      <c r="D17" s="178">
        <v>328.75</v>
      </c>
      <c r="E17" s="309">
        <v>3929170</v>
      </c>
      <c r="F17" s="178"/>
      <c r="G17" s="316"/>
    </row>
    <row r="18" spans="1:7" s="100" customFormat="1" ht="15.75" thickBot="1" x14ac:dyDescent="0.3">
      <c r="A18" s="253" t="s">
        <v>37</v>
      </c>
      <c r="B18" s="178">
        <v>179365.655</v>
      </c>
      <c r="C18" s="309">
        <v>8321842</v>
      </c>
      <c r="D18" s="178">
        <v>186.98</v>
      </c>
      <c r="E18" s="309">
        <v>82926</v>
      </c>
      <c r="F18" s="178"/>
      <c r="G18" s="316"/>
    </row>
    <row r="19" spans="1:7" s="100" customFormat="1" ht="15.75" thickBot="1" x14ac:dyDescent="0.3">
      <c r="A19" s="267" t="s">
        <v>1</v>
      </c>
      <c r="B19" s="261">
        <f t="shared" ref="B19:G19" si="0">SUM(B4:B18)</f>
        <v>3501839.6580000091</v>
      </c>
      <c r="C19" s="452">
        <f t="shared" si="0"/>
        <v>120860733.56</v>
      </c>
      <c r="D19" s="261">
        <f t="shared" si="0"/>
        <v>130730.36100000006</v>
      </c>
      <c r="E19" s="452">
        <f t="shared" si="0"/>
        <v>48624431.602999993</v>
      </c>
      <c r="F19" s="261">
        <f t="shared" si="0"/>
        <v>5627477.165</v>
      </c>
      <c r="G19" s="452">
        <f t="shared" si="0"/>
        <v>77048.53</v>
      </c>
    </row>
    <row r="20" spans="1:7" s="100" customFormat="1" ht="15" x14ac:dyDescent="0.25">
      <c r="A20" s="110"/>
      <c r="B20" s="113"/>
      <c r="D20" s="180"/>
      <c r="E20" s="169"/>
    </row>
    <row r="21" spans="1:7" s="100" customFormat="1" ht="15" x14ac:dyDescent="0.25">
      <c r="A21" s="110" t="s">
        <v>147</v>
      </c>
      <c r="B21" s="113"/>
      <c r="D21" s="180"/>
      <c r="E21" s="169"/>
    </row>
    <row r="22" spans="1:7" s="100" customFormat="1" ht="15" x14ac:dyDescent="0.25">
      <c r="A22" s="110" t="s">
        <v>398</v>
      </c>
      <c r="B22" s="113"/>
      <c r="D22" s="180"/>
      <c r="E22" s="169"/>
    </row>
    <row r="23" spans="1:7" s="100" customFormat="1" ht="15" x14ac:dyDescent="0.25">
      <c r="A23" s="100" t="s">
        <v>259</v>
      </c>
      <c r="B23" s="113"/>
      <c r="D23" s="180"/>
      <c r="E23" s="169"/>
    </row>
    <row r="24" spans="1:7" s="100" customFormat="1" ht="29.25" customHeight="1" x14ac:dyDescent="0.25">
      <c r="A24" s="663" t="s">
        <v>372</v>
      </c>
      <c r="B24" s="663"/>
      <c r="C24" s="663"/>
      <c r="D24" s="663"/>
      <c r="E24" s="663"/>
    </row>
    <row r="25" spans="1:7" s="1" customFormat="1" ht="109.5" customHeight="1" x14ac:dyDescent="0.25">
      <c r="A25" s="656" t="s">
        <v>410</v>
      </c>
      <c r="B25" s="656"/>
      <c r="C25" s="656"/>
      <c r="D25" s="656"/>
      <c r="E25" s="656"/>
      <c r="F25" s="285"/>
    </row>
  </sheetData>
  <mergeCells count="2">
    <mergeCell ref="A24:E24"/>
    <mergeCell ref="A25:E25"/>
  </mergeCells>
  <pageMargins left="0.7" right="0.7" top="0.75" bottom="0.75" header="0.3" footer="0.3"/>
  <pageSetup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zoomScaleNormal="100" workbookViewId="0">
      <selection activeCell="A2" sqref="A2"/>
    </sheetView>
  </sheetViews>
  <sheetFormatPr defaultColWidth="9" defaultRowHeight="12.75" x14ac:dyDescent="0.2"/>
  <cols>
    <col min="1" max="1" width="19.875" style="5" bestFit="1" customWidth="1"/>
    <col min="2" max="2" width="13.375" style="11" bestFit="1" customWidth="1"/>
    <col min="3" max="3" width="12.125" style="29" bestFit="1" customWidth="1"/>
    <col min="4" max="4" width="12.875" style="38" customWidth="1"/>
    <col min="5" max="5" width="13.375" style="5" customWidth="1"/>
    <col min="6" max="7" width="9" style="5"/>
    <col min="8" max="8" width="10.125" style="5" bestFit="1" customWidth="1"/>
    <col min="9" max="16384" width="9" style="5"/>
  </cols>
  <sheetData>
    <row r="1" spans="1:5" s="140" customFormat="1" ht="42.75" customHeight="1" x14ac:dyDescent="0.3">
      <c r="A1" s="662" t="s">
        <v>375</v>
      </c>
      <c r="B1" s="662"/>
      <c r="C1" s="662"/>
      <c r="D1" s="662"/>
    </row>
    <row r="2" spans="1:5" s="1" customFormat="1" ht="15" customHeight="1" x14ac:dyDescent="0.25">
      <c r="A2" s="295"/>
      <c r="B2" s="296"/>
      <c r="C2" s="282"/>
      <c r="D2" s="297"/>
    </row>
    <row r="3" spans="1:5" s="102" customFormat="1" ht="45.75" thickBot="1" x14ac:dyDescent="0.3">
      <c r="A3" s="364" t="s">
        <v>244</v>
      </c>
      <c r="B3" s="197" t="s">
        <v>247</v>
      </c>
      <c r="C3" s="197" t="s">
        <v>67</v>
      </c>
      <c r="D3" s="260" t="s">
        <v>374</v>
      </c>
      <c r="E3" s="175" t="s">
        <v>8</v>
      </c>
    </row>
    <row r="4" spans="1:5" s="100" customFormat="1" ht="15" x14ac:dyDescent="0.25">
      <c r="A4" s="268" t="s">
        <v>167</v>
      </c>
      <c r="B4" s="304">
        <v>2781.0949999999998</v>
      </c>
      <c r="C4" s="304">
        <v>1571.807</v>
      </c>
      <c r="D4" s="304"/>
      <c r="E4" s="113">
        <v>4352.902</v>
      </c>
    </row>
    <row r="5" spans="1:5" s="100" customFormat="1" ht="15" x14ac:dyDescent="0.25">
      <c r="A5" s="269" t="s">
        <v>168</v>
      </c>
      <c r="B5" s="304">
        <v>52415.421999999999</v>
      </c>
      <c r="C5" s="304">
        <v>4173.5110000000204</v>
      </c>
      <c r="D5" s="304">
        <v>7826.8959999999997</v>
      </c>
      <c r="E5" s="113">
        <v>64415.828999999998</v>
      </c>
    </row>
    <row r="6" spans="1:5" s="117" customFormat="1" ht="15" x14ac:dyDescent="0.25">
      <c r="A6" s="269" t="s">
        <v>169</v>
      </c>
      <c r="B6" s="304">
        <v>145935.19200000001</v>
      </c>
      <c r="C6" s="304">
        <v>1416.049</v>
      </c>
      <c r="D6" s="304">
        <v>867295.8</v>
      </c>
      <c r="E6" s="113">
        <v>1014647.041</v>
      </c>
    </row>
    <row r="7" spans="1:5" s="117" customFormat="1" ht="15" x14ac:dyDescent="0.25">
      <c r="A7" s="269" t="s">
        <v>170</v>
      </c>
      <c r="B7" s="304">
        <v>2713.46</v>
      </c>
      <c r="C7" s="304">
        <v>3560.3910000000001</v>
      </c>
      <c r="D7" s="304"/>
      <c r="E7" s="113">
        <v>6273.8509999999997</v>
      </c>
    </row>
    <row r="8" spans="1:5" s="117" customFormat="1" ht="15" x14ac:dyDescent="0.25">
      <c r="A8" s="269" t="s">
        <v>171</v>
      </c>
      <c r="B8" s="304">
        <v>280856.326999999</v>
      </c>
      <c r="C8" s="304">
        <v>3208.3670000000102</v>
      </c>
      <c r="D8" s="304">
        <v>371044.81</v>
      </c>
      <c r="E8" s="113">
        <v>655109.50399999903</v>
      </c>
    </row>
    <row r="9" spans="1:5" s="117" customFormat="1" ht="15" x14ac:dyDescent="0.25">
      <c r="A9" s="269" t="s">
        <v>172</v>
      </c>
      <c r="B9" s="304">
        <v>114932.63099999999</v>
      </c>
      <c r="C9" s="304">
        <v>35468.029000000002</v>
      </c>
      <c r="D9" s="304">
        <v>218310.43299999999</v>
      </c>
      <c r="E9" s="113">
        <v>368711.09299999999</v>
      </c>
    </row>
    <row r="10" spans="1:5" s="117" customFormat="1" ht="15" x14ac:dyDescent="0.25">
      <c r="A10" s="269" t="s">
        <v>173</v>
      </c>
      <c r="B10" s="304">
        <v>548.53499999999997</v>
      </c>
      <c r="C10" s="304">
        <v>423.08100000000002</v>
      </c>
      <c r="D10" s="304"/>
      <c r="E10" s="113">
        <v>971.61599999999999</v>
      </c>
    </row>
    <row r="11" spans="1:5" s="117" customFormat="1" ht="15" x14ac:dyDescent="0.25">
      <c r="A11" s="269" t="s">
        <v>174</v>
      </c>
      <c r="B11" s="304">
        <v>93.57</v>
      </c>
      <c r="C11" s="304">
        <v>18.212</v>
      </c>
      <c r="D11" s="304"/>
      <c r="E11" s="113">
        <v>111.782</v>
      </c>
    </row>
    <row r="12" spans="1:5" s="117" customFormat="1" ht="15" x14ac:dyDescent="0.25">
      <c r="A12" s="269" t="s">
        <v>281</v>
      </c>
      <c r="B12" s="304">
        <v>1435.17</v>
      </c>
      <c r="C12" s="304">
        <v>74.234999999999999</v>
      </c>
      <c r="D12" s="304"/>
      <c r="E12" s="113">
        <v>1509.405</v>
      </c>
    </row>
    <row r="13" spans="1:5" s="117" customFormat="1" ht="15" x14ac:dyDescent="0.25">
      <c r="A13" s="269" t="s">
        <v>175</v>
      </c>
      <c r="B13" s="304">
        <v>146928.17800000001</v>
      </c>
      <c r="C13" s="304">
        <v>3262.2840000000001</v>
      </c>
      <c r="D13" s="304">
        <v>39.96</v>
      </c>
      <c r="E13" s="113">
        <v>150230.42199999999</v>
      </c>
    </row>
    <row r="14" spans="1:5" s="117" customFormat="1" ht="15" x14ac:dyDescent="0.25">
      <c r="A14" s="269" t="s">
        <v>176</v>
      </c>
      <c r="B14" s="304">
        <v>5932.607</v>
      </c>
      <c r="C14" s="304">
        <v>1257.931</v>
      </c>
      <c r="D14" s="304"/>
      <c r="E14" s="113">
        <v>7190.5379999999996</v>
      </c>
    </row>
    <row r="15" spans="1:5" s="117" customFormat="1" ht="15" x14ac:dyDescent="0.25">
      <c r="A15" s="269" t="s">
        <v>177</v>
      </c>
      <c r="B15" s="304">
        <v>1277.249</v>
      </c>
      <c r="C15" s="304">
        <v>1280.45</v>
      </c>
      <c r="D15" s="304">
        <v>5.05</v>
      </c>
      <c r="E15" s="113">
        <v>2562.7489999999998</v>
      </c>
    </row>
    <row r="16" spans="1:5" s="117" customFormat="1" ht="15" x14ac:dyDescent="0.25">
      <c r="A16" s="269" t="s">
        <v>178</v>
      </c>
      <c r="B16" s="304">
        <v>243793.87299999999</v>
      </c>
      <c r="C16" s="304">
        <v>1778.2739999999999</v>
      </c>
      <c r="D16" s="304">
        <v>635764.54</v>
      </c>
      <c r="E16" s="113">
        <v>881336.68700000003</v>
      </c>
    </row>
    <row r="17" spans="1:5" s="117" customFormat="1" ht="15" x14ac:dyDescent="0.25">
      <c r="A17" s="269" t="s">
        <v>179</v>
      </c>
      <c r="B17" s="304">
        <v>17071.538</v>
      </c>
      <c r="C17" s="304">
        <v>2728.027</v>
      </c>
      <c r="D17" s="304"/>
      <c r="E17" s="113">
        <v>19799.564999999999</v>
      </c>
    </row>
    <row r="18" spans="1:5" s="117" customFormat="1" ht="15" x14ac:dyDescent="0.25">
      <c r="A18" s="269" t="s">
        <v>180</v>
      </c>
      <c r="B18" s="304">
        <v>2119.7939999999999</v>
      </c>
      <c r="C18" s="304">
        <v>1011.104</v>
      </c>
      <c r="D18" s="304"/>
      <c r="E18" s="113">
        <v>3130.8980000000001</v>
      </c>
    </row>
    <row r="19" spans="1:5" s="117" customFormat="1" ht="15" x14ac:dyDescent="0.25">
      <c r="A19" s="269" t="s">
        <v>181</v>
      </c>
      <c r="B19" s="304">
        <v>1497.421</v>
      </c>
      <c r="C19" s="304">
        <v>1040.4280000000001</v>
      </c>
      <c r="D19" s="304"/>
      <c r="E19" s="113">
        <v>2537.8490000000002</v>
      </c>
    </row>
    <row r="20" spans="1:5" s="117" customFormat="1" ht="15" x14ac:dyDescent="0.25">
      <c r="A20" s="269" t="s">
        <v>182</v>
      </c>
      <c r="B20" s="304">
        <v>97666.909999999902</v>
      </c>
      <c r="C20" s="304">
        <v>870.95899999999995</v>
      </c>
      <c r="D20" s="304"/>
      <c r="E20" s="113">
        <v>98537.868999999904</v>
      </c>
    </row>
    <row r="21" spans="1:5" s="117" customFormat="1" ht="15" x14ac:dyDescent="0.25">
      <c r="A21" s="269" t="s">
        <v>183</v>
      </c>
      <c r="B21" s="304">
        <v>6453.64</v>
      </c>
      <c r="C21" s="304">
        <v>914.06299999999999</v>
      </c>
      <c r="D21" s="304"/>
      <c r="E21" s="113">
        <v>7367.7030000000004</v>
      </c>
    </row>
    <row r="22" spans="1:5" s="117" customFormat="1" ht="15" x14ac:dyDescent="0.25">
      <c r="A22" s="269" t="s">
        <v>184</v>
      </c>
      <c r="B22" s="304">
        <v>6527.1729999999998</v>
      </c>
      <c r="C22" s="304">
        <v>1882.19</v>
      </c>
      <c r="D22" s="304">
        <v>19</v>
      </c>
      <c r="E22" s="113">
        <v>8428.3629999999994</v>
      </c>
    </row>
    <row r="23" spans="1:5" s="117" customFormat="1" ht="15" x14ac:dyDescent="0.25">
      <c r="A23" s="269" t="s">
        <v>185</v>
      </c>
      <c r="B23" s="304">
        <v>1828.422</v>
      </c>
      <c r="C23" s="304">
        <v>4171.9759999999997</v>
      </c>
      <c r="D23" s="304"/>
      <c r="E23" s="113">
        <v>6000.3980000000001</v>
      </c>
    </row>
    <row r="24" spans="1:5" s="117" customFormat="1" ht="15" x14ac:dyDescent="0.25">
      <c r="A24" s="269" t="s">
        <v>186</v>
      </c>
      <c r="B24" s="304">
        <v>14180</v>
      </c>
      <c r="C24" s="304">
        <v>411.47899999999998</v>
      </c>
      <c r="D24" s="304"/>
      <c r="E24" s="113">
        <v>14591.478999999999</v>
      </c>
    </row>
    <row r="25" spans="1:5" s="117" customFormat="1" ht="15" x14ac:dyDescent="0.25">
      <c r="A25" s="269" t="s">
        <v>187</v>
      </c>
      <c r="B25" s="304">
        <v>2564.7719999999999</v>
      </c>
      <c r="C25" s="304">
        <v>1620.63</v>
      </c>
      <c r="D25" s="304">
        <v>20</v>
      </c>
      <c r="E25" s="113">
        <v>4205.402</v>
      </c>
    </row>
    <row r="26" spans="1:5" s="117" customFormat="1" ht="15" x14ac:dyDescent="0.25">
      <c r="A26" s="269" t="s">
        <v>188</v>
      </c>
      <c r="B26" s="304">
        <v>3983.3960000000002</v>
      </c>
      <c r="C26" s="304">
        <v>1237.6320000000001</v>
      </c>
      <c r="D26" s="304"/>
      <c r="E26" s="113">
        <v>5221.0280000000002</v>
      </c>
    </row>
    <row r="27" spans="1:5" s="117" customFormat="1" ht="15" x14ac:dyDescent="0.25">
      <c r="A27" s="269" t="s">
        <v>189</v>
      </c>
      <c r="B27" s="304">
        <v>10788.338</v>
      </c>
      <c r="C27" s="304">
        <v>3288.2640000000001</v>
      </c>
      <c r="D27" s="304"/>
      <c r="E27" s="113">
        <v>14076.602000000001</v>
      </c>
    </row>
    <row r="28" spans="1:5" s="117" customFormat="1" ht="15" x14ac:dyDescent="0.25">
      <c r="A28" s="269" t="s">
        <v>190</v>
      </c>
      <c r="B28" s="304">
        <v>23495.492999999999</v>
      </c>
      <c r="C28" s="304">
        <v>2160.6260000000002</v>
      </c>
      <c r="D28" s="304"/>
      <c r="E28" s="113">
        <v>25656.118999999999</v>
      </c>
    </row>
    <row r="29" spans="1:5" s="117" customFormat="1" ht="15" x14ac:dyDescent="0.25">
      <c r="A29" s="269" t="s">
        <v>191</v>
      </c>
      <c r="B29" s="304">
        <v>8488.0859999999993</v>
      </c>
      <c r="C29" s="304">
        <v>813.55099999999902</v>
      </c>
      <c r="D29" s="304"/>
      <c r="E29" s="113">
        <v>9301.6370000000006</v>
      </c>
    </row>
    <row r="30" spans="1:5" s="117" customFormat="1" ht="15" x14ac:dyDescent="0.25">
      <c r="A30" s="269" t="s">
        <v>192</v>
      </c>
      <c r="B30" s="304">
        <v>116857.601</v>
      </c>
      <c r="C30" s="304">
        <v>2890.0349999999999</v>
      </c>
      <c r="D30" s="304">
        <v>171811.36</v>
      </c>
      <c r="E30" s="113">
        <v>291558.99599999998</v>
      </c>
    </row>
    <row r="31" spans="1:5" s="117" customFormat="1" ht="15" x14ac:dyDescent="0.25">
      <c r="A31" s="269" t="s">
        <v>193</v>
      </c>
      <c r="B31" s="304">
        <v>103000.89200000001</v>
      </c>
      <c r="C31" s="304">
        <v>1137.5930000000001</v>
      </c>
      <c r="D31" s="304">
        <v>6875.74</v>
      </c>
      <c r="E31" s="113">
        <v>111014.22500000001</v>
      </c>
    </row>
    <row r="32" spans="1:5" s="117" customFormat="1" ht="15" x14ac:dyDescent="0.25">
      <c r="A32" s="269" t="s">
        <v>194</v>
      </c>
      <c r="B32" s="304">
        <v>76453.774999999994</v>
      </c>
      <c r="C32" s="304">
        <v>949.29200000000003</v>
      </c>
      <c r="D32" s="304">
        <v>1653214.571</v>
      </c>
      <c r="E32" s="113">
        <v>1730617.638</v>
      </c>
    </row>
    <row r="33" spans="1:5" s="117" customFormat="1" ht="15" x14ac:dyDescent="0.25">
      <c r="A33" s="269" t="s">
        <v>195</v>
      </c>
      <c r="B33" s="304">
        <v>2264.2359999999999</v>
      </c>
      <c r="C33" s="304">
        <v>338.35899999999998</v>
      </c>
      <c r="D33" s="304"/>
      <c r="E33" s="113">
        <v>2602.5949999999998</v>
      </c>
    </row>
    <row r="34" spans="1:5" s="117" customFormat="1" ht="15" x14ac:dyDescent="0.25">
      <c r="A34" s="269" t="s">
        <v>196</v>
      </c>
      <c r="B34" s="304">
        <v>8529.9959999999992</v>
      </c>
      <c r="C34" s="304">
        <v>527.53700000000003</v>
      </c>
      <c r="D34" s="304"/>
      <c r="E34" s="113">
        <v>9057.5329999999994</v>
      </c>
    </row>
    <row r="35" spans="1:5" s="117" customFormat="1" ht="15" x14ac:dyDescent="0.25">
      <c r="A35" s="269" t="s">
        <v>197</v>
      </c>
      <c r="B35" s="304">
        <v>287282.59299999999</v>
      </c>
      <c r="C35" s="304">
        <v>4812.88</v>
      </c>
      <c r="D35" s="304">
        <v>108000.02</v>
      </c>
      <c r="E35" s="113">
        <v>400095.49300000002</v>
      </c>
    </row>
    <row r="36" spans="1:5" s="117" customFormat="1" ht="15" x14ac:dyDescent="0.25">
      <c r="A36" s="269" t="s">
        <v>198</v>
      </c>
      <c r="B36" s="304">
        <v>18850.101999999999</v>
      </c>
      <c r="C36" s="304">
        <v>1050.9780000000001</v>
      </c>
      <c r="D36" s="304"/>
      <c r="E36" s="113">
        <v>19901.080000000002</v>
      </c>
    </row>
    <row r="37" spans="1:5" s="117" customFormat="1" ht="15" x14ac:dyDescent="0.25">
      <c r="A37" s="269" t="s">
        <v>199</v>
      </c>
      <c r="B37" s="304">
        <v>3307.95</v>
      </c>
      <c r="C37" s="304">
        <v>1080.107</v>
      </c>
      <c r="D37" s="304">
        <v>0.02</v>
      </c>
      <c r="E37" s="113">
        <v>4388.0770000000002</v>
      </c>
    </row>
    <row r="38" spans="1:5" s="117" customFormat="1" ht="15" x14ac:dyDescent="0.25">
      <c r="A38" s="269" t="s">
        <v>200</v>
      </c>
      <c r="B38" s="304">
        <v>132428.24299999999</v>
      </c>
      <c r="C38" s="304">
        <v>1558.5</v>
      </c>
      <c r="D38" s="304">
        <v>930.3</v>
      </c>
      <c r="E38" s="113">
        <v>134917.04300000001</v>
      </c>
    </row>
    <row r="39" spans="1:5" s="117" customFormat="1" ht="15" x14ac:dyDescent="0.25">
      <c r="A39" s="269" t="s">
        <v>201</v>
      </c>
      <c r="B39" s="304">
        <v>14214.663</v>
      </c>
      <c r="C39" s="304">
        <v>1437.0150000000001</v>
      </c>
      <c r="D39" s="304"/>
      <c r="E39" s="113">
        <v>15651.678</v>
      </c>
    </row>
    <row r="40" spans="1:5" s="117" customFormat="1" ht="15" x14ac:dyDescent="0.25">
      <c r="A40" s="269" t="s">
        <v>202</v>
      </c>
      <c r="B40" s="304">
        <v>102895.288</v>
      </c>
      <c r="C40" s="304">
        <v>3013.4589999999998</v>
      </c>
      <c r="D40" s="304">
        <v>286</v>
      </c>
      <c r="E40" s="113">
        <v>106194.747</v>
      </c>
    </row>
    <row r="41" spans="1:5" s="117" customFormat="1" ht="15" x14ac:dyDescent="0.25">
      <c r="A41" s="269" t="s">
        <v>203</v>
      </c>
      <c r="B41" s="304">
        <v>44268.855999999898</v>
      </c>
      <c r="C41" s="304">
        <v>1293.8499999999999</v>
      </c>
      <c r="D41" s="304">
        <v>67266.81</v>
      </c>
      <c r="E41" s="113">
        <v>112829.516</v>
      </c>
    </row>
    <row r="42" spans="1:5" s="117" customFormat="1" ht="15" x14ac:dyDescent="0.25">
      <c r="A42" s="269" t="s">
        <v>204</v>
      </c>
      <c r="B42" s="304">
        <v>10217.945</v>
      </c>
      <c r="C42" s="304">
        <v>1492.489</v>
      </c>
      <c r="D42" s="304"/>
      <c r="E42" s="113">
        <v>11710.433999999999</v>
      </c>
    </row>
    <row r="43" spans="1:5" s="117" customFormat="1" ht="15" x14ac:dyDescent="0.25">
      <c r="A43" s="269" t="s">
        <v>205</v>
      </c>
      <c r="B43" s="304">
        <v>97.32</v>
      </c>
      <c r="C43" s="304">
        <v>49.9</v>
      </c>
      <c r="D43" s="304"/>
      <c r="E43" s="113">
        <v>147.22</v>
      </c>
    </row>
    <row r="44" spans="1:5" s="117" customFormat="1" ht="15" x14ac:dyDescent="0.25">
      <c r="A44" s="269" t="s">
        <v>206</v>
      </c>
      <c r="B44" s="304">
        <v>202249.69</v>
      </c>
      <c r="C44" s="304">
        <v>747.63300000000004</v>
      </c>
      <c r="D44" s="304"/>
      <c r="E44" s="113">
        <v>202997.323</v>
      </c>
    </row>
    <row r="45" spans="1:5" s="117" customFormat="1" ht="15" x14ac:dyDescent="0.25">
      <c r="A45" s="269" t="s">
        <v>207</v>
      </c>
      <c r="B45" s="304">
        <v>37841.008999999998</v>
      </c>
      <c r="C45" s="304">
        <v>1283.452</v>
      </c>
      <c r="D45" s="304">
        <v>13650.68</v>
      </c>
      <c r="E45" s="113">
        <v>52775.141000000003</v>
      </c>
    </row>
    <row r="46" spans="1:5" s="117" customFormat="1" ht="15" x14ac:dyDescent="0.25">
      <c r="A46" s="269" t="s">
        <v>208</v>
      </c>
      <c r="B46" s="304">
        <v>36958.595000000001</v>
      </c>
      <c r="C46" s="304">
        <v>1093.4280000000001</v>
      </c>
      <c r="D46" s="304"/>
      <c r="E46" s="113">
        <v>38052.023000000001</v>
      </c>
    </row>
    <row r="47" spans="1:5" s="117" customFormat="1" ht="15" x14ac:dyDescent="0.25">
      <c r="A47" s="269" t="s">
        <v>209</v>
      </c>
      <c r="B47" s="304">
        <v>198264.65299999999</v>
      </c>
      <c r="C47" s="304">
        <v>13722.048000000001</v>
      </c>
      <c r="D47" s="304"/>
      <c r="E47" s="113">
        <v>211986.701</v>
      </c>
    </row>
    <row r="48" spans="1:5" s="117" customFormat="1" ht="15" x14ac:dyDescent="0.25">
      <c r="A48" s="269" t="s">
        <v>328</v>
      </c>
      <c r="B48" s="304">
        <v>1362.61</v>
      </c>
      <c r="C48" s="304">
        <v>293.80799999999999</v>
      </c>
      <c r="D48" s="304"/>
      <c r="E48" s="113">
        <v>1656.4179999999999</v>
      </c>
    </row>
    <row r="49" spans="1:8" s="117" customFormat="1" ht="15" x14ac:dyDescent="0.25">
      <c r="A49" s="269" t="s">
        <v>210</v>
      </c>
      <c r="B49" s="304">
        <v>79410.749999999796</v>
      </c>
      <c r="C49" s="304">
        <v>947.36199999999997</v>
      </c>
      <c r="D49" s="304">
        <v>587944.98</v>
      </c>
      <c r="E49" s="113">
        <v>668303.09199999995</v>
      </c>
    </row>
    <row r="50" spans="1:8" s="117" customFormat="1" ht="15" x14ac:dyDescent="0.25">
      <c r="A50" s="269" t="s">
        <v>211</v>
      </c>
      <c r="B50" s="304">
        <v>384.94</v>
      </c>
      <c r="C50" s="304">
        <v>97.86</v>
      </c>
      <c r="D50" s="304"/>
      <c r="E50" s="113">
        <v>482.8</v>
      </c>
    </row>
    <row r="51" spans="1:8" s="117" customFormat="1" ht="15" x14ac:dyDescent="0.25">
      <c r="A51" s="269" t="s">
        <v>212</v>
      </c>
      <c r="B51" s="304">
        <v>23606.006000000001</v>
      </c>
      <c r="C51" s="304">
        <v>1053.4290000000001</v>
      </c>
      <c r="D51" s="304"/>
      <c r="E51" s="113">
        <v>24659.435000000001</v>
      </c>
    </row>
    <row r="52" spans="1:8" s="117" customFormat="1" ht="15" x14ac:dyDescent="0.25">
      <c r="A52" s="269" t="s">
        <v>213</v>
      </c>
      <c r="B52" s="304">
        <v>610345.049999999</v>
      </c>
      <c r="C52" s="304">
        <v>1544.194</v>
      </c>
      <c r="D52" s="304">
        <v>169563.25</v>
      </c>
      <c r="E52" s="113">
        <v>781452.49399999902</v>
      </c>
    </row>
    <row r="53" spans="1:8" s="100" customFormat="1" ht="15" x14ac:dyDescent="0.25">
      <c r="A53" s="269" t="s">
        <v>214</v>
      </c>
      <c r="B53" s="304">
        <v>7727.5680000000002</v>
      </c>
      <c r="C53" s="304">
        <v>1575.98</v>
      </c>
      <c r="D53" s="304"/>
      <c r="E53" s="113">
        <v>9303.5480000000007</v>
      </c>
    </row>
    <row r="54" spans="1:8" s="100" customFormat="1" ht="15" x14ac:dyDescent="0.25">
      <c r="A54" s="269" t="s">
        <v>215</v>
      </c>
      <c r="B54" s="304">
        <v>5136.4430000000002</v>
      </c>
      <c r="C54" s="304">
        <v>3742.5520000000001</v>
      </c>
      <c r="D54" s="304"/>
      <c r="E54" s="113">
        <v>8878.9950000000008</v>
      </c>
    </row>
    <row r="55" spans="1:8" s="117" customFormat="1" ht="15.75" thickBot="1" x14ac:dyDescent="0.3">
      <c r="A55" s="269" t="s">
        <v>216</v>
      </c>
      <c r="B55" s="304">
        <v>181574.592</v>
      </c>
      <c r="C55" s="304">
        <v>3353.0709999999999</v>
      </c>
      <c r="D55" s="304">
        <v>747606.94499999995</v>
      </c>
      <c r="E55" s="113">
        <v>932534.60800000001</v>
      </c>
      <c r="H55" s="424"/>
    </row>
    <row r="56" spans="1:8" s="100" customFormat="1" ht="15.75" thickBot="1" x14ac:dyDescent="0.3">
      <c r="A56" s="265" t="s">
        <v>1</v>
      </c>
      <c r="B56" s="305">
        <f>SUM(B4:B55)</f>
        <v>3501839.6579999966</v>
      </c>
      <c r="C56" s="305">
        <f>SUM(C4:C55)</f>
        <v>130730.36100000002</v>
      </c>
      <c r="D56" s="305">
        <f>SUM(D4:D55)</f>
        <v>5627477.165000001</v>
      </c>
      <c r="E56" s="305">
        <f>SUM(E4:E55)</f>
        <v>9260047.1839999966</v>
      </c>
    </row>
    <row r="57" spans="1:8" s="100" customFormat="1" ht="15" x14ac:dyDescent="0.25">
      <c r="B57" s="113"/>
      <c r="C57" s="192"/>
      <c r="D57" s="198"/>
      <c r="H57" s="131"/>
    </row>
    <row r="58" spans="1:8" s="100" customFormat="1" ht="15" x14ac:dyDescent="0.25">
      <c r="A58" s="110" t="s">
        <v>147</v>
      </c>
      <c r="B58" s="279"/>
      <c r="C58" s="279"/>
      <c r="D58" s="279"/>
    </row>
    <row r="59" spans="1:8" s="100" customFormat="1" ht="15" x14ac:dyDescent="0.25">
      <c r="A59" s="110" t="s">
        <v>398</v>
      </c>
      <c r="B59" s="583"/>
      <c r="C59" s="583"/>
      <c r="D59" s="583"/>
    </row>
    <row r="60" spans="1:8" s="100" customFormat="1" ht="34.5" customHeight="1" x14ac:dyDescent="0.25">
      <c r="A60" s="664" t="s">
        <v>373</v>
      </c>
      <c r="B60" s="664"/>
      <c r="C60" s="664"/>
      <c r="D60" s="664"/>
      <c r="E60" s="664"/>
    </row>
  </sheetData>
  <mergeCells count="2">
    <mergeCell ref="A1:D1"/>
    <mergeCell ref="A60:E60"/>
  </mergeCells>
  <pageMargins left="0.7" right="0.7" top="0.75" bottom="0.75" header="0.3" footer="0.3"/>
  <pageSetup orientation="portrait"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A2" sqref="A2"/>
    </sheetView>
  </sheetViews>
  <sheetFormatPr defaultColWidth="9" defaultRowHeight="12.75" x14ac:dyDescent="0.2"/>
  <cols>
    <col min="1" max="1" width="14.875" style="11" customWidth="1"/>
    <col min="2" max="2" width="38.375" style="11" bestFit="1" customWidth="1"/>
    <col min="3" max="3" width="11.375" style="11" customWidth="1"/>
    <col min="4" max="4" width="11.25" style="11" customWidth="1"/>
    <col min="5" max="5" width="10.625" style="11" customWidth="1"/>
    <col min="6" max="6" width="10" style="11" customWidth="1"/>
    <col min="7" max="8" width="8.5" style="11" customWidth="1"/>
    <col min="9" max="9" width="3.625" style="11" bestFit="1" customWidth="1"/>
    <col min="10" max="11" width="5.875" style="11" bestFit="1" customWidth="1"/>
    <col min="12" max="12" width="10.625" style="11" bestFit="1" customWidth="1"/>
    <col min="13" max="13" width="9.875" style="11" bestFit="1" customWidth="1"/>
    <col min="14" max="16" width="9.875" style="11" customWidth="1"/>
    <col min="17" max="17" width="13.5" style="11" customWidth="1"/>
    <col min="18" max="18" width="9.625" style="11" bestFit="1" customWidth="1"/>
    <col min="19" max="19" width="7" style="11" bestFit="1" customWidth="1"/>
    <col min="20" max="20" width="9.625" style="11" bestFit="1" customWidth="1"/>
    <col min="21" max="21" width="10.5" style="11" bestFit="1" customWidth="1"/>
    <col min="22" max="26" width="9.625" style="11" bestFit="1" customWidth="1"/>
    <col min="27" max="27" width="7" style="11" bestFit="1" customWidth="1"/>
    <col min="28" max="28" width="9.625" style="11" bestFit="1" customWidth="1"/>
    <col min="29" max="31" width="10.5" style="11" bestFit="1" customWidth="1"/>
    <col min="32" max="32" width="7.875" style="11" bestFit="1" customWidth="1"/>
    <col min="33" max="33" width="9.625" style="11" bestFit="1" customWidth="1"/>
    <col min="34" max="34" width="11.625" style="11" bestFit="1" customWidth="1"/>
    <col min="35" max="35" width="6.125" style="11" bestFit="1" customWidth="1"/>
    <col min="36" max="36" width="5.25" style="11" bestFit="1" customWidth="1"/>
    <col min="37" max="37" width="6.125" style="11" bestFit="1" customWidth="1"/>
    <col min="38" max="38" width="8.75" style="11" bestFit="1" customWidth="1"/>
    <col min="39" max="39" width="9.625" style="11" bestFit="1" customWidth="1"/>
    <col min="40" max="40" width="1.75" style="11" bestFit="1" customWidth="1"/>
    <col min="41" max="41" width="4.375" style="11" bestFit="1" customWidth="1"/>
    <col min="42" max="46" width="6.125" style="11" bestFit="1" customWidth="1"/>
    <col min="47" max="47" width="4.375" style="11" bestFit="1" customWidth="1"/>
    <col min="48" max="49" width="6.125" style="11" bestFit="1" customWidth="1"/>
    <col min="50" max="51" width="7" style="11" bestFit="1" customWidth="1"/>
    <col min="52" max="52" width="5.25" style="11" bestFit="1" customWidth="1"/>
    <col min="53" max="53" width="8.75" style="11" bestFit="1" customWidth="1"/>
    <col min="54" max="54" width="5.25" style="11" bestFit="1" customWidth="1"/>
    <col min="55" max="55" width="7.875" style="11" bestFit="1" customWidth="1"/>
    <col min="56" max="57" width="8.75" style="11" bestFit="1" customWidth="1"/>
    <col min="58" max="61" width="7.875" style="11" bestFit="1" customWidth="1"/>
    <col min="62" max="63" width="8.75" style="11" bestFit="1" customWidth="1"/>
    <col min="64" max="64" width="6.125" style="11" bestFit="1" customWidth="1"/>
    <col min="65" max="66" width="8.75" style="11" bestFit="1" customWidth="1"/>
    <col min="67" max="67" width="9.625" style="11" bestFit="1" customWidth="1"/>
    <col min="68" max="68" width="7" style="11" bestFit="1" customWidth="1"/>
    <col min="69" max="73" width="10.5" style="11" bestFit="1" customWidth="1"/>
    <col min="74" max="74" width="9.625" style="11" bestFit="1" customWidth="1"/>
    <col min="75" max="75" width="10.5" style="11" bestFit="1" customWidth="1"/>
    <col min="76" max="76" width="12.375" style="11" bestFit="1" customWidth="1"/>
    <col min="77" max="77" width="9" style="11"/>
    <col min="78" max="78" width="10.625" style="11" bestFit="1" customWidth="1"/>
    <col min="79" max="79" width="9.875" style="11" bestFit="1" customWidth="1"/>
    <col min="80" max="16384" width="9" style="11"/>
  </cols>
  <sheetData>
    <row r="1" spans="1:10" s="83" customFormat="1" ht="18.75" x14ac:dyDescent="0.3">
      <c r="A1" s="199" t="s">
        <v>290</v>
      </c>
    </row>
    <row r="2" spans="1:10" ht="15.75" thickBot="1" x14ac:dyDescent="0.3">
      <c r="A2" s="110"/>
      <c r="I2" s="43"/>
      <c r="J2" s="43"/>
    </row>
    <row r="3" spans="1:10" ht="60.75" thickBot="1" x14ac:dyDescent="0.3">
      <c r="A3" s="455" t="s">
        <v>227</v>
      </c>
      <c r="B3" s="455" t="s">
        <v>359</v>
      </c>
      <c r="C3" s="498" t="s">
        <v>217</v>
      </c>
      <c r="D3" s="498" t="s">
        <v>218</v>
      </c>
      <c r="E3" s="498" t="s">
        <v>376</v>
      </c>
      <c r="F3" s="498" t="s">
        <v>43</v>
      </c>
      <c r="I3" s="43"/>
      <c r="J3" s="43"/>
    </row>
    <row r="4" spans="1:10" ht="15" x14ac:dyDescent="0.25">
      <c r="A4" s="665" t="s">
        <v>228</v>
      </c>
      <c r="B4" s="460" t="s">
        <v>80</v>
      </c>
      <c r="C4" s="456">
        <v>368</v>
      </c>
      <c r="D4" s="456">
        <v>14</v>
      </c>
      <c r="E4" s="456">
        <v>72</v>
      </c>
      <c r="F4" s="458">
        <v>454</v>
      </c>
      <c r="I4" s="43"/>
      <c r="J4" s="43"/>
    </row>
    <row r="5" spans="1:10" ht="15" x14ac:dyDescent="0.25">
      <c r="A5" s="665"/>
      <c r="B5" s="461" t="s">
        <v>83</v>
      </c>
      <c r="C5" s="457">
        <v>2</v>
      </c>
      <c r="D5" s="457">
        <v>3</v>
      </c>
      <c r="E5" s="457">
        <v>1</v>
      </c>
      <c r="F5" s="459">
        <v>6</v>
      </c>
      <c r="I5" s="43"/>
      <c r="J5" s="43"/>
    </row>
    <row r="6" spans="1:10" ht="15" x14ac:dyDescent="0.25">
      <c r="A6" s="665"/>
      <c r="B6" s="460" t="s">
        <v>84</v>
      </c>
      <c r="C6" s="456">
        <v>131</v>
      </c>
      <c r="D6" s="456">
        <v>5</v>
      </c>
      <c r="E6" s="456">
        <v>28</v>
      </c>
      <c r="F6" s="458">
        <v>164</v>
      </c>
      <c r="I6" s="43"/>
      <c r="J6" s="43"/>
    </row>
    <row r="7" spans="1:10" ht="15" x14ac:dyDescent="0.25">
      <c r="A7" s="665"/>
      <c r="B7" s="461" t="s">
        <v>85</v>
      </c>
      <c r="C7" s="457">
        <v>54</v>
      </c>
      <c r="D7" s="457">
        <v>1</v>
      </c>
      <c r="E7" s="457">
        <v>3</v>
      </c>
      <c r="F7" s="459">
        <v>58</v>
      </c>
      <c r="I7" s="43"/>
      <c r="J7" s="43"/>
    </row>
    <row r="8" spans="1:10" ht="15" x14ac:dyDescent="0.25">
      <c r="A8" s="665"/>
      <c r="B8" s="460" t="s">
        <v>86</v>
      </c>
      <c r="C8" s="456">
        <v>77</v>
      </c>
      <c r="D8" s="456">
        <v>8</v>
      </c>
      <c r="E8" s="456">
        <v>214</v>
      </c>
      <c r="F8" s="458">
        <v>299</v>
      </c>
    </row>
    <row r="9" spans="1:10" ht="15" x14ac:dyDescent="0.25">
      <c r="A9" s="665"/>
      <c r="B9" s="461" t="s">
        <v>88</v>
      </c>
      <c r="C9" s="457">
        <v>11</v>
      </c>
      <c r="D9" s="457">
        <v>0</v>
      </c>
      <c r="E9" s="457">
        <v>1</v>
      </c>
      <c r="F9" s="459">
        <v>12</v>
      </c>
    </row>
    <row r="10" spans="1:10" ht="15" x14ac:dyDescent="0.25">
      <c r="A10" s="665"/>
      <c r="B10" s="460" t="s">
        <v>89</v>
      </c>
      <c r="C10" s="456">
        <v>26</v>
      </c>
      <c r="D10" s="456">
        <v>0</v>
      </c>
      <c r="E10" s="456">
        <v>69</v>
      </c>
      <c r="F10" s="458">
        <v>95</v>
      </c>
    </row>
    <row r="11" spans="1:10" ht="15" x14ac:dyDescent="0.25">
      <c r="A11" s="665"/>
      <c r="B11" s="461" t="s">
        <v>87</v>
      </c>
      <c r="C11" s="457">
        <v>386</v>
      </c>
      <c r="D11" s="457">
        <v>6</v>
      </c>
      <c r="E11" s="457">
        <v>319</v>
      </c>
      <c r="F11" s="459">
        <v>711</v>
      </c>
    </row>
    <row r="12" spans="1:10" ht="15" x14ac:dyDescent="0.25">
      <c r="A12" s="665"/>
      <c r="B12" s="460" t="s">
        <v>92</v>
      </c>
      <c r="C12" s="456">
        <v>225</v>
      </c>
      <c r="D12" s="456">
        <v>42</v>
      </c>
      <c r="E12" s="456">
        <v>878</v>
      </c>
      <c r="F12" s="458">
        <v>1145</v>
      </c>
    </row>
    <row r="13" spans="1:10" ht="15" x14ac:dyDescent="0.25">
      <c r="A13" s="665"/>
      <c r="B13" s="461" t="s">
        <v>94</v>
      </c>
      <c r="C13" s="457">
        <v>76</v>
      </c>
      <c r="D13" s="457">
        <v>0</v>
      </c>
      <c r="E13" s="457">
        <v>10</v>
      </c>
      <c r="F13" s="459">
        <v>86</v>
      </c>
    </row>
    <row r="14" spans="1:10" ht="15" x14ac:dyDescent="0.25">
      <c r="A14" s="665"/>
      <c r="B14" s="460" t="s">
        <v>35</v>
      </c>
      <c r="C14" s="456">
        <v>1</v>
      </c>
      <c r="D14" s="456">
        <v>0</v>
      </c>
      <c r="E14" s="456">
        <v>0</v>
      </c>
      <c r="F14" s="458">
        <v>1</v>
      </c>
    </row>
    <row r="15" spans="1:10" ht="15" x14ac:dyDescent="0.25">
      <c r="A15" s="665"/>
      <c r="B15" s="461" t="s">
        <v>36</v>
      </c>
      <c r="C15" s="457">
        <v>26</v>
      </c>
      <c r="D15" s="457">
        <v>0</v>
      </c>
      <c r="E15" s="457">
        <v>0</v>
      </c>
      <c r="F15" s="459">
        <v>26</v>
      </c>
    </row>
    <row r="16" spans="1:10" ht="15.75" thickBot="1" x14ac:dyDescent="0.3">
      <c r="A16" s="665"/>
      <c r="B16" s="460" t="s">
        <v>37</v>
      </c>
      <c r="C16" s="456">
        <v>33</v>
      </c>
      <c r="D16" s="456">
        <v>0</v>
      </c>
      <c r="E16" s="456">
        <v>40</v>
      </c>
      <c r="F16" s="458">
        <v>73</v>
      </c>
    </row>
    <row r="17" spans="1:6" ht="15.75" thickBot="1" x14ac:dyDescent="0.3">
      <c r="A17" s="666"/>
      <c r="B17" s="472" t="s">
        <v>249</v>
      </c>
      <c r="C17" s="473">
        <f>SUM(C4:C16)</f>
        <v>1416</v>
      </c>
      <c r="D17" s="473">
        <f>SUM(D4:D16)</f>
        <v>79</v>
      </c>
      <c r="E17" s="473">
        <f>SUM(E4:E16)</f>
        <v>1635</v>
      </c>
      <c r="F17" s="550">
        <f>SUM(F4:F16)</f>
        <v>3130</v>
      </c>
    </row>
    <row r="18" spans="1:6" ht="15" x14ac:dyDescent="0.25">
      <c r="A18" s="667" t="s">
        <v>332</v>
      </c>
      <c r="B18" s="460" t="s">
        <v>80</v>
      </c>
      <c r="C18" s="456">
        <v>1</v>
      </c>
      <c r="D18" s="456">
        <v>0</v>
      </c>
      <c r="E18" s="456">
        <v>0</v>
      </c>
      <c r="F18" s="458">
        <v>1</v>
      </c>
    </row>
    <row r="19" spans="1:6" ht="15.75" thickBot="1" x14ac:dyDescent="0.3">
      <c r="A19" s="667"/>
      <c r="B19" s="461" t="s">
        <v>87</v>
      </c>
      <c r="C19" s="457">
        <v>4</v>
      </c>
      <c r="D19" s="457">
        <v>3</v>
      </c>
      <c r="E19" s="457">
        <v>1</v>
      </c>
      <c r="F19" s="459">
        <v>8</v>
      </c>
    </row>
    <row r="20" spans="1:6" ht="15.75" thickBot="1" x14ac:dyDescent="0.3">
      <c r="A20" s="668"/>
      <c r="B20" s="513" t="s">
        <v>250</v>
      </c>
      <c r="C20" s="538">
        <f>SUM(C18:C19)</f>
        <v>5</v>
      </c>
      <c r="D20" s="538">
        <f>SUM(D18:D19)</f>
        <v>3</v>
      </c>
      <c r="E20" s="538">
        <f>SUM(E18:E19)</f>
        <v>1</v>
      </c>
      <c r="F20" s="589">
        <f>SUM(F18:F19)</f>
        <v>9</v>
      </c>
    </row>
    <row r="21" spans="1:6" ht="15.75" thickBot="1" x14ac:dyDescent="0.3">
      <c r="A21" s="462"/>
      <c r="B21" s="472" t="s">
        <v>31</v>
      </c>
      <c r="C21" s="473">
        <f>SUM(C17,C20)</f>
        <v>1421</v>
      </c>
      <c r="D21" s="473">
        <f>SUM(D17,D20)</f>
        <v>82</v>
      </c>
      <c r="E21" s="473">
        <f>SUM(E17,E20)</f>
        <v>1636</v>
      </c>
      <c r="F21" s="550">
        <f>SUM(F17,F20)</f>
        <v>3139</v>
      </c>
    </row>
    <row r="23" spans="1:6" ht="15" x14ac:dyDescent="0.25">
      <c r="A23" s="110" t="s">
        <v>147</v>
      </c>
    </row>
    <row r="24" spans="1:6" ht="15" x14ac:dyDescent="0.25">
      <c r="A24" s="110" t="s">
        <v>398</v>
      </c>
    </row>
    <row r="25" spans="1:6" ht="15" x14ac:dyDescent="0.25">
      <c r="A25" s="110" t="s">
        <v>377</v>
      </c>
    </row>
    <row r="26" spans="1:6" ht="32.25" customHeight="1" x14ac:dyDescent="0.25">
      <c r="A26" s="669" t="s">
        <v>258</v>
      </c>
      <c r="B26" s="669"/>
      <c r="C26" s="669"/>
      <c r="D26" s="669"/>
      <c r="E26" s="669"/>
    </row>
    <row r="27" spans="1:6" ht="111.75" customHeight="1" x14ac:dyDescent="0.25">
      <c r="A27" s="656" t="s">
        <v>410</v>
      </c>
      <c r="B27" s="656"/>
      <c r="C27" s="656"/>
      <c r="D27" s="656"/>
      <c r="E27" s="656"/>
      <c r="F27" s="285"/>
    </row>
  </sheetData>
  <mergeCells count="4">
    <mergeCell ref="A4:A17"/>
    <mergeCell ref="A27:E27"/>
    <mergeCell ref="A18:A20"/>
    <mergeCell ref="A26:E26"/>
  </mergeCell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Normal="100" workbookViewId="0">
      <selection activeCell="A2" sqref="A2"/>
    </sheetView>
  </sheetViews>
  <sheetFormatPr defaultRowHeight="14.25" x14ac:dyDescent="0.2"/>
  <cols>
    <col min="1" max="1" width="15.375" customWidth="1"/>
    <col min="2" max="2" width="26.25" customWidth="1"/>
    <col min="3" max="3" width="12.375" bestFit="1" customWidth="1"/>
    <col min="4" max="4" width="13.75" customWidth="1"/>
    <col min="5" max="5" width="18.25" customWidth="1"/>
    <col min="6" max="6" width="13.625" customWidth="1"/>
    <col min="7" max="7" width="15.625" customWidth="1"/>
    <col min="8" max="8" width="20.125" bestFit="1" customWidth="1"/>
    <col min="9" max="9" width="17.625" bestFit="1" customWidth="1"/>
    <col min="10" max="10" width="13.875" customWidth="1"/>
  </cols>
  <sheetData>
    <row r="1" spans="1:7" ht="18.75" x14ac:dyDescent="0.3">
      <c r="A1" s="150" t="s">
        <v>378</v>
      </c>
    </row>
    <row r="2" spans="1:7" ht="15" thickBot="1" x14ac:dyDescent="0.25"/>
    <row r="3" spans="1:7" ht="60.75" customHeight="1" thickBot="1" x14ac:dyDescent="0.3">
      <c r="A3" s="455" t="s">
        <v>227</v>
      </c>
      <c r="B3" s="455" t="s">
        <v>229</v>
      </c>
      <c r="C3" s="498" t="s">
        <v>39</v>
      </c>
      <c r="D3" s="498" t="s">
        <v>266</v>
      </c>
      <c r="E3" s="498" t="s">
        <v>118</v>
      </c>
      <c r="F3" s="498" t="s">
        <v>381</v>
      </c>
    </row>
    <row r="4" spans="1:7" ht="15" x14ac:dyDescent="0.25">
      <c r="A4" s="670" t="s">
        <v>228</v>
      </c>
      <c r="B4" s="461" t="s">
        <v>379</v>
      </c>
      <c r="C4" s="457">
        <v>250</v>
      </c>
      <c r="D4" s="531">
        <v>404597.58</v>
      </c>
      <c r="E4" s="463">
        <v>388159</v>
      </c>
      <c r="F4" s="525">
        <v>1612853.18</v>
      </c>
    </row>
    <row r="5" spans="1:7" ht="15" x14ac:dyDescent="0.25">
      <c r="A5" s="670"/>
      <c r="B5" s="460" t="s">
        <v>127</v>
      </c>
      <c r="C5" s="456">
        <v>3</v>
      </c>
      <c r="D5" s="532">
        <v>3</v>
      </c>
      <c r="E5" s="464"/>
      <c r="F5" s="526">
        <v>33.15</v>
      </c>
    </row>
    <row r="6" spans="1:7" ht="15" x14ac:dyDescent="0.25">
      <c r="A6" s="670"/>
      <c r="B6" s="461" t="s">
        <v>29</v>
      </c>
      <c r="C6" s="457">
        <v>58</v>
      </c>
      <c r="D6" s="531">
        <v>11022</v>
      </c>
      <c r="E6" s="463"/>
      <c r="F6" s="525">
        <v>100338.47</v>
      </c>
    </row>
    <row r="7" spans="1:7" ht="15" x14ac:dyDescent="0.25">
      <c r="A7" s="670"/>
      <c r="B7" s="460" t="s">
        <v>24</v>
      </c>
      <c r="C7" s="456">
        <v>39</v>
      </c>
      <c r="D7" s="532">
        <v>11120</v>
      </c>
      <c r="E7" s="464">
        <v>18149.900000000001</v>
      </c>
      <c r="F7" s="526">
        <v>139705.81</v>
      </c>
    </row>
    <row r="8" spans="1:7" ht="15" x14ac:dyDescent="0.25">
      <c r="A8" s="670"/>
      <c r="B8" s="461" t="s">
        <v>15</v>
      </c>
      <c r="C8" s="457">
        <v>27</v>
      </c>
      <c r="D8" s="531">
        <v>104680</v>
      </c>
      <c r="E8" s="463">
        <v>301</v>
      </c>
      <c r="F8" s="525">
        <v>431363.74</v>
      </c>
    </row>
    <row r="9" spans="1:7" ht="15" x14ac:dyDescent="0.25">
      <c r="A9" s="670"/>
      <c r="B9" s="460" t="s">
        <v>125</v>
      </c>
      <c r="C9" s="456">
        <v>2</v>
      </c>
      <c r="D9" s="532">
        <v>615</v>
      </c>
      <c r="E9" s="464"/>
      <c r="F9" s="526">
        <v>1660</v>
      </c>
    </row>
    <row r="10" spans="1:7" ht="15" x14ac:dyDescent="0.25">
      <c r="A10" s="670"/>
      <c r="B10" s="461" t="s">
        <v>21</v>
      </c>
      <c r="C10" s="457">
        <v>190</v>
      </c>
      <c r="D10" s="531">
        <v>466842.5</v>
      </c>
      <c r="E10" s="463">
        <v>1187365.6399999999</v>
      </c>
      <c r="F10" s="525">
        <v>1938480.12</v>
      </c>
    </row>
    <row r="11" spans="1:7" ht="15" x14ac:dyDescent="0.25">
      <c r="A11" s="670"/>
      <c r="B11" s="460" t="s">
        <v>20</v>
      </c>
      <c r="C11" s="456">
        <v>2</v>
      </c>
      <c r="D11" s="532">
        <v>946161</v>
      </c>
      <c r="E11" s="464"/>
      <c r="F11" s="526">
        <v>2934240.27</v>
      </c>
    </row>
    <row r="12" spans="1:7" ht="15" x14ac:dyDescent="0.25">
      <c r="A12" s="670"/>
      <c r="B12" s="461" t="s">
        <v>22</v>
      </c>
      <c r="C12" s="457">
        <v>53</v>
      </c>
      <c r="D12" s="531">
        <v>173856</v>
      </c>
      <c r="E12" s="463">
        <v>2</v>
      </c>
      <c r="F12" s="563">
        <v>10562459.890000001</v>
      </c>
      <c r="G12" s="562"/>
    </row>
    <row r="13" spans="1:7" ht="15" x14ac:dyDescent="0.25">
      <c r="A13" s="670"/>
      <c r="B13" s="460" t="s">
        <v>18</v>
      </c>
      <c r="C13" s="456">
        <v>35</v>
      </c>
      <c r="D13" s="532">
        <v>214829.27</v>
      </c>
      <c r="E13" s="464">
        <v>123333</v>
      </c>
      <c r="F13" s="526">
        <v>2708730.34</v>
      </c>
    </row>
    <row r="14" spans="1:7" ht="15" x14ac:dyDescent="0.25">
      <c r="A14" s="670"/>
      <c r="B14" s="461" t="s">
        <v>124</v>
      </c>
      <c r="C14" s="457">
        <v>4</v>
      </c>
      <c r="D14" s="531">
        <v>61785.56</v>
      </c>
      <c r="E14" s="463">
        <v>1</v>
      </c>
      <c r="F14" s="525">
        <v>119727.73</v>
      </c>
    </row>
    <row r="15" spans="1:7" ht="15" x14ac:dyDescent="0.25">
      <c r="A15" s="670"/>
      <c r="B15" s="460" t="s">
        <v>27</v>
      </c>
      <c r="C15" s="456">
        <v>1</v>
      </c>
      <c r="D15" s="532">
        <v>58227</v>
      </c>
      <c r="E15" s="464"/>
      <c r="F15" s="526">
        <v>1362</v>
      </c>
    </row>
    <row r="16" spans="1:7" ht="15" x14ac:dyDescent="0.25">
      <c r="A16" s="670"/>
      <c r="B16" s="461" t="s">
        <v>25</v>
      </c>
      <c r="C16" s="457">
        <v>170</v>
      </c>
      <c r="D16" s="531">
        <v>199911</v>
      </c>
      <c r="E16" s="463">
        <v>353489.97</v>
      </c>
      <c r="F16" s="525">
        <v>2347156.88</v>
      </c>
    </row>
    <row r="17" spans="1:9" ht="15" x14ac:dyDescent="0.25">
      <c r="A17" s="670"/>
      <c r="B17" s="460" t="s">
        <v>13</v>
      </c>
      <c r="C17" s="456">
        <v>126</v>
      </c>
      <c r="D17" s="532">
        <v>1801120</v>
      </c>
      <c r="E17" s="464">
        <v>38640230</v>
      </c>
      <c r="F17" s="526">
        <v>7305271.7000000002</v>
      </c>
      <c r="H17" s="239"/>
    </row>
    <row r="18" spans="1:9" ht="15" x14ac:dyDescent="0.25">
      <c r="A18" s="670"/>
      <c r="B18" s="461" t="s">
        <v>17</v>
      </c>
      <c r="C18" s="457">
        <v>74</v>
      </c>
      <c r="D18" s="531">
        <v>132935</v>
      </c>
      <c r="E18" s="463">
        <v>232</v>
      </c>
      <c r="F18" s="525">
        <v>411560.64</v>
      </c>
    </row>
    <row r="19" spans="1:9" ht="15" x14ac:dyDescent="0.25">
      <c r="A19" s="670"/>
      <c r="B19" s="460" t="s">
        <v>26</v>
      </c>
      <c r="C19" s="456">
        <v>14</v>
      </c>
      <c r="D19" s="532">
        <v>480008.6</v>
      </c>
      <c r="E19" s="464"/>
      <c r="F19" s="526">
        <v>1412354.45</v>
      </c>
    </row>
    <row r="20" spans="1:9" ht="15" x14ac:dyDescent="0.25">
      <c r="A20" s="670"/>
      <c r="B20" s="461" t="s">
        <v>23</v>
      </c>
      <c r="C20" s="457">
        <v>1</v>
      </c>
      <c r="D20" s="531">
        <v>168</v>
      </c>
      <c r="E20" s="463"/>
      <c r="F20" s="525">
        <v>1904.16</v>
      </c>
      <c r="H20" s="239"/>
    </row>
    <row r="21" spans="1:9" ht="15" x14ac:dyDescent="0.25">
      <c r="A21" s="670"/>
      <c r="B21" s="460" t="s">
        <v>123</v>
      </c>
      <c r="C21" s="456">
        <v>2</v>
      </c>
      <c r="D21" s="532">
        <v>6066.05</v>
      </c>
      <c r="E21" s="464">
        <v>255000</v>
      </c>
      <c r="F21" s="526">
        <v>41615.339999999997</v>
      </c>
      <c r="I21" s="239"/>
    </row>
    <row r="22" spans="1:9" ht="15" x14ac:dyDescent="0.25">
      <c r="A22" s="670"/>
      <c r="B22" s="461" t="s">
        <v>16</v>
      </c>
      <c r="C22" s="457">
        <v>29</v>
      </c>
      <c r="D22" s="531">
        <v>157867</v>
      </c>
      <c r="E22" s="463"/>
      <c r="F22" s="525">
        <v>191612.95</v>
      </c>
    </row>
    <row r="23" spans="1:9" ht="15" x14ac:dyDescent="0.25">
      <c r="A23" s="670"/>
      <c r="B23" s="460" t="s">
        <v>14</v>
      </c>
      <c r="C23" s="456">
        <v>98</v>
      </c>
      <c r="D23" s="532">
        <v>112272.7</v>
      </c>
      <c r="E23" s="464">
        <v>9503</v>
      </c>
      <c r="F23" s="526">
        <v>363900.97</v>
      </c>
    </row>
    <row r="24" spans="1:9" ht="15.75" thickBot="1" x14ac:dyDescent="0.3">
      <c r="A24" s="670"/>
      <c r="B24" s="461" t="s">
        <v>19</v>
      </c>
      <c r="C24" s="457">
        <v>238</v>
      </c>
      <c r="D24" s="531">
        <v>1031267</v>
      </c>
      <c r="E24" s="463">
        <v>823369.56</v>
      </c>
      <c r="F24" s="525">
        <v>1669553.29</v>
      </c>
    </row>
    <row r="25" spans="1:9" ht="15.75" thickBot="1" x14ac:dyDescent="0.3">
      <c r="A25" s="671"/>
      <c r="B25" s="467" t="s">
        <v>249</v>
      </c>
      <c r="C25" s="538">
        <f>SUM(C4:C24)</f>
        <v>1416</v>
      </c>
      <c r="D25" s="514">
        <f>SUM(D4:D24)</f>
        <v>6375354.2599999998</v>
      </c>
      <c r="E25" s="578">
        <f>SUM(E4:E24)</f>
        <v>41799136.07</v>
      </c>
      <c r="F25" s="515">
        <f>SUM(F4:F24)</f>
        <v>34295885.079999998</v>
      </c>
    </row>
    <row r="26" spans="1:9" ht="14.25" customHeight="1" thickBot="1" x14ac:dyDescent="0.3">
      <c r="A26" s="672" t="s">
        <v>332</v>
      </c>
      <c r="B26" s="592" t="s">
        <v>13</v>
      </c>
      <c r="C26" s="593">
        <v>5</v>
      </c>
      <c r="D26" s="594">
        <v>6897</v>
      </c>
      <c r="E26" s="595"/>
      <c r="F26" s="596">
        <v>13179.33</v>
      </c>
    </row>
    <row r="27" spans="1:9" ht="23.25" customHeight="1" thickBot="1" x14ac:dyDescent="0.3">
      <c r="A27" s="673"/>
      <c r="B27" s="590" t="s">
        <v>250</v>
      </c>
      <c r="C27" s="538">
        <f>SUM(C26:C26)</f>
        <v>5</v>
      </c>
      <c r="D27" s="514">
        <f>SUM(D26:D26)</f>
        <v>6897</v>
      </c>
      <c r="E27" s="591">
        <f>SUM(E26:E26)</f>
        <v>0</v>
      </c>
      <c r="F27" s="515">
        <f>SUM(F26:F26)</f>
        <v>13179.33</v>
      </c>
    </row>
    <row r="28" spans="1:9" ht="15.75" thickBot="1" x14ac:dyDescent="0.3">
      <c r="A28" s="467"/>
      <c r="B28" s="597" t="s">
        <v>31</v>
      </c>
      <c r="C28" s="598">
        <f>SUM(C25,C27)</f>
        <v>1421</v>
      </c>
      <c r="D28" s="542">
        <f>SUM(D25,D27)</f>
        <v>6382251.2599999998</v>
      </c>
      <c r="E28" s="542">
        <f>SUM(E25,E27)</f>
        <v>41799136.07</v>
      </c>
      <c r="F28" s="599">
        <f>SUM(F25,F27)</f>
        <v>34309064.409999996</v>
      </c>
      <c r="I28" s="239"/>
    </row>
    <row r="30" spans="1:9" ht="15" x14ac:dyDescent="0.25">
      <c r="A30" s="110" t="s">
        <v>147</v>
      </c>
    </row>
    <row r="31" spans="1:9" ht="15" x14ac:dyDescent="0.25">
      <c r="A31" s="110" t="s">
        <v>398</v>
      </c>
    </row>
    <row r="32" spans="1:9" ht="15" x14ac:dyDescent="0.2">
      <c r="A32" s="410" t="s">
        <v>380</v>
      </c>
    </row>
    <row r="33" spans="1:9" ht="15" x14ac:dyDescent="0.2">
      <c r="A33" s="410" t="s">
        <v>260</v>
      </c>
      <c r="I33" s="239"/>
    </row>
  </sheetData>
  <mergeCells count="2">
    <mergeCell ref="A4:A25"/>
    <mergeCell ref="A26:A27"/>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6"/>
  <sheetViews>
    <sheetView zoomScaleNormal="100" workbookViewId="0">
      <selection activeCell="A2" sqref="A2"/>
    </sheetView>
  </sheetViews>
  <sheetFormatPr defaultColWidth="9" defaultRowHeight="12.75" x14ac:dyDescent="0.2"/>
  <cols>
    <col min="1" max="1" width="17.375" style="5" customWidth="1"/>
    <col min="2" max="2" width="37.875" style="11" bestFit="1" customWidth="1"/>
    <col min="3" max="3" width="12.75" style="11" customWidth="1"/>
    <col min="4" max="4" width="18.5" style="20" bestFit="1" customWidth="1"/>
    <col min="5" max="5" width="18.5" style="20" customWidth="1"/>
    <col min="6" max="6" width="18.125" style="20" bestFit="1" customWidth="1"/>
    <col min="7" max="7" width="25" style="5" customWidth="1"/>
    <col min="8" max="8" width="18.75" style="502" customWidth="1"/>
    <col min="9" max="9" width="41.25" style="502" bestFit="1" customWidth="1"/>
    <col min="10" max="12" width="18.75" style="502" customWidth="1"/>
    <col min="13" max="13" width="21.75" style="5" customWidth="1"/>
    <col min="14" max="14" width="7" style="5" customWidth="1"/>
    <col min="15" max="16" width="7.875" style="5" customWidth="1"/>
    <col min="17" max="17" width="6.375" style="5" customWidth="1"/>
    <col min="18" max="18" width="9.875" style="5" bestFit="1" customWidth="1"/>
    <col min="19" max="16384" width="9" style="5"/>
  </cols>
  <sheetData>
    <row r="1" spans="1:12" s="82" customFormat="1" ht="18.75" x14ac:dyDescent="0.3">
      <c r="A1" s="150" t="s">
        <v>382</v>
      </c>
      <c r="B1" s="83"/>
      <c r="C1" s="83"/>
      <c r="D1" s="103"/>
      <c r="E1" s="103"/>
      <c r="F1" s="103"/>
      <c r="H1" s="501"/>
      <c r="I1" s="501"/>
      <c r="J1" s="501"/>
      <c r="K1" s="501"/>
      <c r="L1" s="501"/>
    </row>
    <row r="2" spans="1:12" ht="15.75" thickBot="1" x14ac:dyDescent="0.3">
      <c r="A2" s="102"/>
    </row>
    <row r="3" spans="1:12" s="100" customFormat="1" ht="75.75" customHeight="1" thickBot="1" x14ac:dyDescent="0.3">
      <c r="A3" s="503" t="s">
        <v>227</v>
      </c>
      <c r="B3" s="504" t="s">
        <v>130</v>
      </c>
      <c r="C3" s="609" t="s">
        <v>39</v>
      </c>
      <c r="D3" s="609" t="s">
        <v>266</v>
      </c>
      <c r="E3" s="609" t="s">
        <v>118</v>
      </c>
      <c r="F3" s="610" t="s">
        <v>381</v>
      </c>
    </row>
    <row r="4" spans="1:12" s="100" customFormat="1" ht="15" x14ac:dyDescent="0.25">
      <c r="A4" s="675" t="s">
        <v>228</v>
      </c>
      <c r="B4" s="461" t="s">
        <v>131</v>
      </c>
      <c r="C4" s="531">
        <v>2</v>
      </c>
      <c r="D4" s="531">
        <v>332</v>
      </c>
      <c r="E4" s="527"/>
      <c r="F4" s="450">
        <v>0</v>
      </c>
    </row>
    <row r="5" spans="1:12" s="100" customFormat="1" ht="15" x14ac:dyDescent="0.25">
      <c r="A5" s="672" t="s">
        <v>228</v>
      </c>
      <c r="B5" s="460" t="s">
        <v>132</v>
      </c>
      <c r="C5" s="532">
        <v>827</v>
      </c>
      <c r="D5" s="532">
        <v>1670735.45</v>
      </c>
      <c r="E5" s="539"/>
      <c r="F5" s="448">
        <v>19198642.969999999</v>
      </c>
    </row>
    <row r="6" spans="1:12" ht="15" x14ac:dyDescent="0.25">
      <c r="A6" s="672" t="s">
        <v>228</v>
      </c>
      <c r="B6" s="461" t="s">
        <v>133</v>
      </c>
      <c r="C6" s="531">
        <v>2</v>
      </c>
      <c r="D6" s="531">
        <v>3841</v>
      </c>
      <c r="E6" s="527"/>
      <c r="F6" s="475">
        <v>458.87</v>
      </c>
    </row>
    <row r="7" spans="1:12" ht="15" x14ac:dyDescent="0.25">
      <c r="A7" s="672" t="s">
        <v>228</v>
      </c>
      <c r="B7" s="460" t="s">
        <v>134</v>
      </c>
      <c r="C7" s="532">
        <v>99</v>
      </c>
      <c r="D7" s="532">
        <v>1796925.06</v>
      </c>
      <c r="E7" s="539"/>
      <c r="F7" s="448">
        <v>4927935.3</v>
      </c>
    </row>
    <row r="8" spans="1:12" ht="15" x14ac:dyDescent="0.25">
      <c r="A8" s="672" t="s">
        <v>228</v>
      </c>
      <c r="B8" s="461" t="s">
        <v>135</v>
      </c>
      <c r="C8" s="531">
        <v>4</v>
      </c>
      <c r="D8" s="531">
        <v>7600</v>
      </c>
      <c r="E8" s="527"/>
      <c r="F8" s="475">
        <v>125877.07</v>
      </c>
    </row>
    <row r="9" spans="1:12" ht="15" x14ac:dyDescent="0.25">
      <c r="A9" s="672" t="s">
        <v>228</v>
      </c>
      <c r="B9" s="460" t="s">
        <v>136</v>
      </c>
      <c r="C9" s="532">
        <v>3</v>
      </c>
      <c r="D9" s="532">
        <v>165265.65</v>
      </c>
      <c r="E9" s="539"/>
      <c r="F9" s="448">
        <v>451692.17</v>
      </c>
    </row>
    <row r="10" spans="1:12" ht="15" x14ac:dyDescent="0.25">
      <c r="A10" s="672" t="s">
        <v>228</v>
      </c>
      <c r="B10" s="461" t="s">
        <v>137</v>
      </c>
      <c r="C10" s="531">
        <v>19</v>
      </c>
      <c r="D10" s="531">
        <v>7171</v>
      </c>
      <c r="E10" s="527"/>
      <c r="F10" s="475">
        <v>49037.51</v>
      </c>
      <c r="H10" s="564"/>
    </row>
    <row r="11" spans="1:12" ht="15" x14ac:dyDescent="0.25">
      <c r="A11" s="672" t="s">
        <v>228</v>
      </c>
      <c r="B11" s="460" t="s">
        <v>138</v>
      </c>
      <c r="C11" s="532">
        <v>33</v>
      </c>
      <c r="D11" s="532">
        <v>31308</v>
      </c>
      <c r="E11" s="539"/>
      <c r="F11" s="448">
        <v>183530.02</v>
      </c>
      <c r="H11" s="564"/>
    </row>
    <row r="12" spans="1:12" ht="15" x14ac:dyDescent="0.25">
      <c r="A12" s="672" t="s">
        <v>228</v>
      </c>
      <c r="B12" s="461" t="s">
        <v>139</v>
      </c>
      <c r="C12" s="531">
        <v>24</v>
      </c>
      <c r="D12" s="531">
        <v>94580.88</v>
      </c>
      <c r="E12" s="527">
        <v>714001</v>
      </c>
      <c r="F12" s="475">
        <v>474925.72</v>
      </c>
    </row>
    <row r="13" spans="1:12" ht="15" x14ac:dyDescent="0.25">
      <c r="A13" s="672" t="s">
        <v>228</v>
      </c>
      <c r="B13" s="460" t="s">
        <v>282</v>
      </c>
      <c r="C13" s="532">
        <v>5</v>
      </c>
      <c r="D13" s="532">
        <v>116788</v>
      </c>
      <c r="E13" s="528"/>
      <c r="F13" s="448">
        <v>1362</v>
      </c>
    </row>
    <row r="14" spans="1:12" ht="15" x14ac:dyDescent="0.25">
      <c r="A14" s="672" t="s">
        <v>228</v>
      </c>
      <c r="B14" s="461" t="s">
        <v>329</v>
      </c>
      <c r="C14" s="531">
        <v>219</v>
      </c>
      <c r="D14" s="531">
        <v>375146</v>
      </c>
      <c r="E14" s="527"/>
      <c r="F14" s="475">
        <v>2350930.23</v>
      </c>
      <c r="H14" s="564"/>
    </row>
    <row r="15" spans="1:12" ht="15" x14ac:dyDescent="0.25">
      <c r="A15" s="672" t="s">
        <v>228</v>
      </c>
      <c r="B15" s="460" t="s">
        <v>140</v>
      </c>
      <c r="C15" s="532">
        <v>19</v>
      </c>
      <c r="D15" s="532">
        <v>868276.07</v>
      </c>
      <c r="E15" s="539"/>
      <c r="F15" s="448">
        <v>2601576.7999999998</v>
      </c>
      <c r="H15" s="564"/>
    </row>
    <row r="16" spans="1:12" ht="15" x14ac:dyDescent="0.25">
      <c r="A16" s="672" t="s">
        <v>228</v>
      </c>
      <c r="B16" s="461" t="s">
        <v>141</v>
      </c>
      <c r="C16" s="531">
        <v>46</v>
      </c>
      <c r="D16" s="531">
        <v>946425.15</v>
      </c>
      <c r="E16" s="527">
        <v>39519420.560000002</v>
      </c>
      <c r="F16" s="475">
        <v>1799155.32</v>
      </c>
    </row>
    <row r="17" spans="1:8" ht="15" x14ac:dyDescent="0.25">
      <c r="A17" s="672" t="s">
        <v>228</v>
      </c>
      <c r="B17" s="460" t="s">
        <v>142</v>
      </c>
      <c r="C17" s="532">
        <v>5</v>
      </c>
      <c r="D17" s="532">
        <v>5540</v>
      </c>
      <c r="E17" s="528"/>
      <c r="F17" s="448">
        <v>0</v>
      </c>
    </row>
    <row r="18" spans="1:8" ht="15.75" thickBot="1" x14ac:dyDescent="0.3">
      <c r="A18" s="672" t="s">
        <v>228</v>
      </c>
      <c r="B18" s="461" t="s">
        <v>143</v>
      </c>
      <c r="C18" s="531">
        <v>109</v>
      </c>
      <c r="D18" s="531">
        <v>285420</v>
      </c>
      <c r="E18" s="527">
        <v>1565714.51</v>
      </c>
      <c r="F18" s="475">
        <v>2130761.1</v>
      </c>
    </row>
    <row r="19" spans="1:8" ht="15.75" thickBot="1" x14ac:dyDescent="0.3">
      <c r="A19" s="673"/>
      <c r="B19" s="467" t="s">
        <v>249</v>
      </c>
      <c r="C19" s="533">
        <f>SUM(C4:C18)</f>
        <v>1416</v>
      </c>
      <c r="D19" s="533">
        <f>SUM(D4:D18)</f>
        <v>6375354.2599999998</v>
      </c>
      <c r="E19" s="469">
        <f>SUM(E4:E18)</f>
        <v>41799136.07</v>
      </c>
      <c r="F19" s="479">
        <f>SUM(F4:F18)</f>
        <v>34295885.080000006</v>
      </c>
    </row>
    <row r="20" spans="1:8" ht="15" customHeight="1" thickBot="1" x14ac:dyDescent="0.3">
      <c r="A20" s="676" t="s">
        <v>230</v>
      </c>
      <c r="B20" s="461" t="s">
        <v>329</v>
      </c>
      <c r="C20" s="531">
        <v>5</v>
      </c>
      <c r="D20" s="531">
        <v>6897</v>
      </c>
      <c r="E20" s="527"/>
      <c r="F20" s="470">
        <v>13179.33</v>
      </c>
    </row>
    <row r="21" spans="1:8" ht="15.75" thickBot="1" x14ac:dyDescent="0.3">
      <c r="A21" s="671"/>
      <c r="B21" s="467" t="s">
        <v>250</v>
      </c>
      <c r="C21" s="533">
        <f>SUM(C20:C20)</f>
        <v>5</v>
      </c>
      <c r="D21" s="533">
        <f>SUM(D20:D20)</f>
        <v>6897</v>
      </c>
      <c r="E21" s="469">
        <f>SUM(E20:E20)</f>
        <v>0</v>
      </c>
      <c r="F21" s="479">
        <f>SUM(F20:F20)</f>
        <v>13179.33</v>
      </c>
    </row>
    <row r="22" spans="1:8" ht="15.75" thickBot="1" x14ac:dyDescent="0.3">
      <c r="A22" s="529"/>
      <c r="B22" s="597" t="s">
        <v>31</v>
      </c>
      <c r="C22" s="598">
        <f>SUM(C21,C19)</f>
        <v>1421</v>
      </c>
      <c r="D22" s="542">
        <f>SUM(D21,D19)</f>
        <v>6382251.2599999998</v>
      </c>
      <c r="E22" s="542">
        <f>SUM(E21,E19)</f>
        <v>41799136.07</v>
      </c>
      <c r="F22" s="599">
        <f>SUM(F21,F19)</f>
        <v>34309064.410000004</v>
      </c>
    </row>
    <row r="24" spans="1:8" ht="15" x14ac:dyDescent="0.25">
      <c r="A24" s="110" t="s">
        <v>147</v>
      </c>
      <c r="B24" s="110"/>
      <c r="C24" s="110"/>
      <c r="D24" s="110"/>
      <c r="E24" s="110"/>
      <c r="F24" s="110"/>
      <c r="H24" s="564"/>
    </row>
    <row r="25" spans="1:8" ht="15" x14ac:dyDescent="0.2">
      <c r="A25" s="674" t="s">
        <v>398</v>
      </c>
      <c r="B25" s="674"/>
      <c r="C25" s="674"/>
      <c r="D25" s="674"/>
      <c r="E25" s="674"/>
      <c r="F25" s="674"/>
    </row>
    <row r="26" spans="1:8" ht="15" x14ac:dyDescent="0.2">
      <c r="A26" s="409" t="s">
        <v>237</v>
      </c>
      <c r="B26" s="408"/>
      <c r="C26" s="408"/>
      <c r="D26" s="408"/>
      <c r="E26" s="516"/>
      <c r="F26" s="408"/>
    </row>
  </sheetData>
  <mergeCells count="3">
    <mergeCell ref="A25:F25"/>
    <mergeCell ref="A4:A19"/>
    <mergeCell ref="A20:A21"/>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7"/>
  <sheetViews>
    <sheetView workbookViewId="0">
      <selection activeCell="A4" sqref="A4"/>
    </sheetView>
  </sheetViews>
  <sheetFormatPr defaultRowHeight="14.25" x14ac:dyDescent="0.2"/>
  <cols>
    <col min="1" max="1" width="73.125" customWidth="1"/>
  </cols>
  <sheetData>
    <row r="2" spans="1:2" ht="18.75" x14ac:dyDescent="0.3">
      <c r="A2" s="638" t="s">
        <v>292</v>
      </c>
      <c r="B2" s="638"/>
    </row>
    <row r="3" spans="1:2" ht="18.75" x14ac:dyDescent="0.3">
      <c r="A3" s="543"/>
      <c r="B3" s="543"/>
    </row>
    <row r="5" spans="1:2" ht="142.5" x14ac:dyDescent="0.2">
      <c r="A5" s="544" t="s">
        <v>267</v>
      </c>
    </row>
    <row r="7" spans="1:2" ht="28.5" x14ac:dyDescent="0.2">
      <c r="A7" s="584" t="s">
        <v>404</v>
      </c>
    </row>
  </sheetData>
  <mergeCells count="1">
    <mergeCell ref="A2:B2"/>
  </mergeCells>
  <hyperlinks>
    <hyperlink ref="A5" r:id="rId1" display="mailto:ogpdata@gsa.gov"/>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A2" sqref="A2"/>
    </sheetView>
  </sheetViews>
  <sheetFormatPr defaultRowHeight="14.25" x14ac:dyDescent="0.2"/>
  <cols>
    <col min="1" max="1" width="17.25" customWidth="1"/>
    <col min="2" max="2" width="29" bestFit="1" customWidth="1"/>
    <col min="3" max="3" width="12.625" customWidth="1"/>
    <col min="4" max="4" width="11.625" customWidth="1"/>
    <col min="5" max="5" width="13.125" customWidth="1"/>
    <col min="6" max="6" width="23.25" bestFit="1" customWidth="1"/>
    <col min="7" max="7" width="16" customWidth="1"/>
    <col min="8" max="8" width="11.875" bestFit="1" customWidth="1"/>
    <col min="9" max="9" width="10.875" bestFit="1" customWidth="1"/>
    <col min="10" max="10" width="15.875" customWidth="1"/>
  </cols>
  <sheetData>
    <row r="1" spans="1:8" s="82" customFormat="1" ht="18.75" x14ac:dyDescent="0.3">
      <c r="A1" s="150" t="s">
        <v>383</v>
      </c>
      <c r="B1" s="83"/>
      <c r="C1" s="83"/>
      <c r="D1" s="103"/>
    </row>
    <row r="2" spans="1:8" s="100" customFormat="1" ht="15.75" thickBot="1" x14ac:dyDescent="0.3"/>
    <row r="3" spans="1:8" s="100" customFormat="1" ht="30.75" thickBot="1" x14ac:dyDescent="0.3">
      <c r="A3" s="455" t="s">
        <v>227</v>
      </c>
      <c r="B3" s="455" t="s">
        <v>130</v>
      </c>
      <c r="C3" s="498" t="s">
        <v>219</v>
      </c>
      <c r="D3" s="498" t="s">
        <v>118</v>
      </c>
      <c r="E3" s="498" t="s">
        <v>381</v>
      </c>
    </row>
    <row r="4" spans="1:8" ht="15" x14ac:dyDescent="0.25">
      <c r="A4" s="676" t="s">
        <v>228</v>
      </c>
      <c r="B4" s="461" t="s">
        <v>131</v>
      </c>
      <c r="C4" s="457">
        <v>45</v>
      </c>
      <c r="D4" s="471"/>
      <c r="E4" s="476">
        <v>27267.97</v>
      </c>
    </row>
    <row r="5" spans="1:8" ht="15" x14ac:dyDescent="0.25">
      <c r="A5" s="670" t="s">
        <v>228</v>
      </c>
      <c r="B5" s="460" t="s">
        <v>132</v>
      </c>
      <c r="C5" s="456">
        <v>1012</v>
      </c>
      <c r="D5" s="465"/>
      <c r="E5" s="477">
        <v>1276563.98</v>
      </c>
    </row>
    <row r="6" spans="1:8" ht="15" x14ac:dyDescent="0.25">
      <c r="A6" s="670" t="s">
        <v>228</v>
      </c>
      <c r="B6" s="461" t="s">
        <v>133</v>
      </c>
      <c r="C6" s="457">
        <v>2</v>
      </c>
      <c r="D6" s="471"/>
      <c r="E6" s="476">
        <v>430.02</v>
      </c>
    </row>
    <row r="7" spans="1:8" ht="15" x14ac:dyDescent="0.25">
      <c r="A7" s="670" t="s">
        <v>228</v>
      </c>
      <c r="B7" s="460" t="s">
        <v>134</v>
      </c>
      <c r="C7" s="456">
        <v>51</v>
      </c>
      <c r="D7" s="465"/>
      <c r="E7" s="477">
        <v>19393.169999999998</v>
      </c>
    </row>
    <row r="8" spans="1:8" ht="15" x14ac:dyDescent="0.25">
      <c r="A8" s="670" t="s">
        <v>228</v>
      </c>
      <c r="B8" s="461" t="s">
        <v>137</v>
      </c>
      <c r="C8" s="457">
        <v>6</v>
      </c>
      <c r="D8" s="471"/>
      <c r="E8" s="476">
        <v>2970.92</v>
      </c>
    </row>
    <row r="9" spans="1:8" ht="15" x14ac:dyDescent="0.25">
      <c r="A9" s="670" t="s">
        <v>228</v>
      </c>
      <c r="B9" s="460" t="s">
        <v>138</v>
      </c>
      <c r="C9" s="456">
        <v>12</v>
      </c>
      <c r="D9" s="465"/>
      <c r="E9" s="477">
        <v>7635.73</v>
      </c>
    </row>
    <row r="10" spans="1:8" ht="15" x14ac:dyDescent="0.25">
      <c r="A10" s="670" t="s">
        <v>228</v>
      </c>
      <c r="B10" s="461" t="s">
        <v>282</v>
      </c>
      <c r="C10" s="457">
        <v>3</v>
      </c>
      <c r="D10" s="471"/>
      <c r="E10" s="476">
        <v>0</v>
      </c>
    </row>
    <row r="11" spans="1:8" ht="15" x14ac:dyDescent="0.25">
      <c r="A11" s="670" t="s">
        <v>228</v>
      </c>
      <c r="B11" s="460" t="s">
        <v>329</v>
      </c>
      <c r="C11" s="456">
        <v>444</v>
      </c>
      <c r="D11" s="465"/>
      <c r="E11" s="477">
        <v>598152.78000000096</v>
      </c>
      <c r="G11" s="239"/>
    </row>
    <row r="12" spans="1:8" ht="15" x14ac:dyDescent="0.25">
      <c r="A12" s="670" t="s">
        <v>228</v>
      </c>
      <c r="B12" s="461" t="s">
        <v>140</v>
      </c>
      <c r="C12" s="457">
        <v>1</v>
      </c>
      <c r="D12" s="471"/>
      <c r="E12" s="476">
        <v>10</v>
      </c>
    </row>
    <row r="13" spans="1:8" ht="15" x14ac:dyDescent="0.25">
      <c r="A13" s="670" t="s">
        <v>228</v>
      </c>
      <c r="B13" s="460" t="s">
        <v>141</v>
      </c>
      <c r="C13" s="456">
        <v>9</v>
      </c>
      <c r="D13" s="465">
        <v>248147.64</v>
      </c>
      <c r="E13" s="477">
        <v>3306.65</v>
      </c>
      <c r="G13" s="239"/>
      <c r="H13" s="239"/>
    </row>
    <row r="14" spans="1:8" ht="15" x14ac:dyDescent="0.25">
      <c r="A14" s="670" t="s">
        <v>228</v>
      </c>
      <c r="B14" s="461" t="s">
        <v>142</v>
      </c>
      <c r="C14" s="457">
        <v>2</v>
      </c>
      <c r="D14" s="471"/>
      <c r="E14" s="476">
        <v>0</v>
      </c>
    </row>
    <row r="15" spans="1:8" ht="15.75" thickBot="1" x14ac:dyDescent="0.3">
      <c r="A15" s="670" t="s">
        <v>228</v>
      </c>
      <c r="B15" s="460" t="s">
        <v>143</v>
      </c>
      <c r="C15" s="456">
        <v>48</v>
      </c>
      <c r="D15" s="465">
        <v>145341</v>
      </c>
      <c r="E15" s="477">
        <v>51468.41</v>
      </c>
      <c r="G15" s="239"/>
      <c r="H15" s="239"/>
    </row>
    <row r="16" spans="1:8" ht="15.75" thickBot="1" x14ac:dyDescent="0.3">
      <c r="A16" s="670"/>
      <c r="B16" s="467" t="s">
        <v>249</v>
      </c>
      <c r="C16" s="468">
        <f>SUM(C4:C15)</f>
        <v>1635</v>
      </c>
      <c r="D16" s="469">
        <f>SUM(D4:D15)</f>
        <v>393488.64000000001</v>
      </c>
      <c r="E16" s="479">
        <f>SUM(E4:E15)</f>
        <v>1987199.6300000006</v>
      </c>
    </row>
    <row r="17" spans="1:5" ht="14.25" customHeight="1" thickBot="1" x14ac:dyDescent="0.3">
      <c r="A17" s="676" t="s">
        <v>230</v>
      </c>
      <c r="B17" s="601" t="s">
        <v>131</v>
      </c>
      <c r="C17" s="602">
        <v>1</v>
      </c>
      <c r="D17" s="603"/>
      <c r="E17" s="604">
        <v>0</v>
      </c>
    </row>
    <row r="18" spans="1:5" ht="18" customHeight="1" thickBot="1" x14ac:dyDescent="0.3">
      <c r="A18" s="671"/>
      <c r="B18" s="480" t="s">
        <v>250</v>
      </c>
      <c r="C18" s="481">
        <f>SUM(C17:C17)</f>
        <v>1</v>
      </c>
      <c r="D18" s="600">
        <f>SUM(D17:D17)</f>
        <v>0</v>
      </c>
      <c r="E18" s="482">
        <f>SUM(E17:E17)</f>
        <v>0</v>
      </c>
    </row>
    <row r="19" spans="1:5" ht="15.75" thickBot="1" x14ac:dyDescent="0.3">
      <c r="A19" s="466"/>
      <c r="B19" s="472" t="s">
        <v>31</v>
      </c>
      <c r="C19" s="473">
        <f>SUM(C16,C18)</f>
        <v>1636</v>
      </c>
      <c r="D19" s="474">
        <f>SUM(D16,D18)</f>
        <v>393488.64000000001</v>
      </c>
      <c r="E19" s="478">
        <f>SUM(E16,E18)</f>
        <v>1987199.6300000006</v>
      </c>
    </row>
    <row r="21" spans="1:5" ht="15" x14ac:dyDescent="0.25">
      <c r="A21" s="110" t="s">
        <v>147</v>
      </c>
      <c r="B21" s="110"/>
      <c r="C21" s="110"/>
      <c r="D21" s="110"/>
      <c r="E21" s="110"/>
    </row>
    <row r="22" spans="1:5" ht="15" x14ac:dyDescent="0.2">
      <c r="A22" s="674" t="s">
        <v>398</v>
      </c>
      <c r="B22" s="674"/>
      <c r="C22" s="674"/>
      <c r="D22" s="674"/>
      <c r="E22" s="674"/>
    </row>
    <row r="23" spans="1:5" ht="15" x14ac:dyDescent="0.2">
      <c r="A23" s="674" t="s">
        <v>237</v>
      </c>
      <c r="B23" s="674"/>
      <c r="C23" s="674"/>
      <c r="D23" s="674"/>
      <c r="E23" s="674"/>
    </row>
  </sheetData>
  <mergeCells count="4">
    <mergeCell ref="A22:E22"/>
    <mergeCell ref="A23:E23"/>
    <mergeCell ref="A4:A16"/>
    <mergeCell ref="A17:A18"/>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A2" sqref="A2"/>
    </sheetView>
  </sheetViews>
  <sheetFormatPr defaultRowHeight="14.25" x14ac:dyDescent="0.2"/>
  <cols>
    <col min="1" max="1" width="17.5" customWidth="1"/>
    <col min="2" max="2" width="29" bestFit="1" customWidth="1"/>
    <col min="3" max="3" width="11.875" customWidth="1"/>
    <col min="4" max="4" width="13" customWidth="1"/>
    <col min="5" max="5" width="11.875" customWidth="1"/>
    <col min="6" max="6" width="14.875" customWidth="1"/>
    <col min="7" max="7" width="14.625" customWidth="1"/>
    <col min="8" max="8" width="13.625" customWidth="1"/>
    <col min="9" max="9" width="12.25" customWidth="1"/>
    <col min="11" max="11" width="15.875" bestFit="1" customWidth="1"/>
    <col min="12" max="12" width="18.375" customWidth="1"/>
  </cols>
  <sheetData>
    <row r="1" spans="1:9" s="82" customFormat="1" ht="18.75" x14ac:dyDescent="0.3">
      <c r="A1" s="150" t="s">
        <v>384</v>
      </c>
      <c r="B1" s="83"/>
      <c r="C1" s="83"/>
      <c r="D1" s="103"/>
      <c r="E1" s="103"/>
    </row>
    <row r="2" spans="1:9" ht="15.75" thickBot="1" x14ac:dyDescent="0.3">
      <c r="A2" s="395"/>
      <c r="B2" s="344"/>
      <c r="C2" s="344"/>
      <c r="D2" s="348"/>
      <c r="E2" s="348"/>
      <c r="F2" s="396"/>
    </row>
    <row r="3" spans="1:9" s="100" customFormat="1" ht="30.75" thickBot="1" x14ac:dyDescent="0.3">
      <c r="A3" s="498" t="s">
        <v>227</v>
      </c>
      <c r="B3" s="497" t="s">
        <v>130</v>
      </c>
      <c r="C3" s="611" t="s">
        <v>265</v>
      </c>
      <c r="D3" s="611" t="s">
        <v>45</v>
      </c>
      <c r="E3" s="611" t="s">
        <v>118</v>
      </c>
      <c r="F3" s="611" t="s">
        <v>381</v>
      </c>
    </row>
    <row r="4" spans="1:9" ht="15" customHeight="1" x14ac:dyDescent="0.25">
      <c r="A4" s="677" t="s">
        <v>228</v>
      </c>
      <c r="B4" s="506" t="s">
        <v>134</v>
      </c>
      <c r="C4" s="245">
        <v>3</v>
      </c>
      <c r="D4" s="246">
        <v>133.18</v>
      </c>
      <c r="E4" s="507"/>
      <c r="F4" s="405">
        <v>0</v>
      </c>
    </row>
    <row r="5" spans="1:9" ht="14.25" customHeight="1" x14ac:dyDescent="0.25">
      <c r="A5" s="678"/>
      <c r="B5" s="508" t="s">
        <v>139</v>
      </c>
      <c r="C5" s="247">
        <v>2</v>
      </c>
      <c r="D5" s="178">
        <v>25.06</v>
      </c>
      <c r="E5" s="509">
        <v>406003</v>
      </c>
      <c r="F5" s="404">
        <v>0</v>
      </c>
    </row>
    <row r="6" spans="1:9" ht="14.25" customHeight="1" x14ac:dyDescent="0.25">
      <c r="A6" s="678"/>
      <c r="B6" s="508" t="s">
        <v>282</v>
      </c>
      <c r="C6" s="247">
        <v>1</v>
      </c>
      <c r="D6" s="178">
        <v>17</v>
      </c>
      <c r="E6" s="509"/>
      <c r="F6" s="404">
        <v>0</v>
      </c>
    </row>
    <row r="7" spans="1:9" ht="14.25" customHeight="1" x14ac:dyDescent="0.25">
      <c r="A7" s="678"/>
      <c r="B7" s="508" t="s">
        <v>329</v>
      </c>
      <c r="C7" s="247">
        <v>29</v>
      </c>
      <c r="D7" s="178">
        <v>199.893</v>
      </c>
      <c r="E7" s="509"/>
      <c r="F7" s="404">
        <v>66524.61</v>
      </c>
    </row>
    <row r="8" spans="1:9" ht="14.25" customHeight="1" x14ac:dyDescent="0.25">
      <c r="A8" s="678"/>
      <c r="B8" s="508" t="s">
        <v>140</v>
      </c>
      <c r="C8" s="247">
        <v>4</v>
      </c>
      <c r="D8" s="178">
        <v>0.51</v>
      </c>
      <c r="E8" s="509"/>
      <c r="F8" s="404">
        <v>0</v>
      </c>
    </row>
    <row r="9" spans="1:9" ht="15" customHeight="1" x14ac:dyDescent="0.25">
      <c r="A9" s="678"/>
      <c r="B9" s="508" t="s">
        <v>141</v>
      </c>
      <c r="C9" s="247">
        <v>5</v>
      </c>
      <c r="D9" s="178">
        <v>191.477</v>
      </c>
      <c r="E9" s="509">
        <v>588102</v>
      </c>
      <c r="F9" s="404">
        <v>0</v>
      </c>
      <c r="I9" s="239"/>
    </row>
    <row r="10" spans="1:9" ht="15" customHeight="1" x14ac:dyDescent="0.25">
      <c r="A10" s="678"/>
      <c r="B10" s="557" t="s">
        <v>142</v>
      </c>
      <c r="C10" s="558">
        <v>1</v>
      </c>
      <c r="D10" s="423">
        <v>6.6</v>
      </c>
      <c r="E10" s="559"/>
      <c r="F10" s="560">
        <v>0</v>
      </c>
      <c r="I10" s="239"/>
    </row>
    <row r="11" spans="1:9" ht="15" customHeight="1" thickBot="1" x14ac:dyDescent="0.3">
      <c r="A11" s="678"/>
      <c r="B11" s="557" t="s">
        <v>143</v>
      </c>
      <c r="C11" s="558">
        <v>34</v>
      </c>
      <c r="D11" s="423">
        <v>747.65499999999997</v>
      </c>
      <c r="E11" s="559">
        <v>12807337.970000001</v>
      </c>
      <c r="F11" s="560">
        <v>0</v>
      </c>
      <c r="I11" s="239"/>
    </row>
    <row r="12" spans="1:9" ht="15.75" thickBot="1" x14ac:dyDescent="0.3">
      <c r="A12" s="679"/>
      <c r="B12" s="472" t="s">
        <v>249</v>
      </c>
      <c r="C12" s="510">
        <f>SUM(C4:C11)</f>
        <v>79</v>
      </c>
      <c r="D12" s="391">
        <f>SUM(D4:D11)</f>
        <v>1321.375</v>
      </c>
      <c r="E12" s="511">
        <f>SUM(E4:E11)</f>
        <v>13801442.970000001</v>
      </c>
      <c r="F12" s="512">
        <f>SUM(F4:F11)</f>
        <v>66524.61</v>
      </c>
    </row>
    <row r="13" spans="1:9" ht="14.25" customHeight="1" thickBot="1" x14ac:dyDescent="0.3">
      <c r="A13" s="680" t="s">
        <v>230</v>
      </c>
      <c r="B13" s="565" t="s">
        <v>329</v>
      </c>
      <c r="C13" s="100">
        <v>3</v>
      </c>
      <c r="D13" s="178">
        <v>240</v>
      </c>
      <c r="E13" s="100"/>
      <c r="F13" s="566">
        <v>0</v>
      </c>
    </row>
    <row r="14" spans="1:9" ht="19.5" customHeight="1" thickBot="1" x14ac:dyDescent="0.3">
      <c r="A14" s="681"/>
      <c r="B14" s="467" t="s">
        <v>250</v>
      </c>
      <c r="C14" s="579">
        <f>SUM(C13:C13)</f>
        <v>3</v>
      </c>
      <c r="D14" s="115">
        <f>SUM(D13:D13)</f>
        <v>240</v>
      </c>
      <c r="E14" s="580">
        <f>SUM(E13:E13)</f>
        <v>0</v>
      </c>
      <c r="F14" s="581">
        <f>SUM(F13:F13)</f>
        <v>0</v>
      </c>
      <c r="I14" s="239"/>
    </row>
    <row r="15" spans="1:9" ht="15.75" thickBot="1" x14ac:dyDescent="0.3">
      <c r="A15" s="500"/>
      <c r="B15" s="467" t="s">
        <v>31</v>
      </c>
      <c r="C15" s="499">
        <f>SUM(C14,C12)</f>
        <v>82</v>
      </c>
      <c r="D15" s="468">
        <f>SUM(D14,D12)</f>
        <v>1561.375</v>
      </c>
      <c r="E15" s="469">
        <f>SUM(E12:E14)</f>
        <v>13801442.970000001</v>
      </c>
      <c r="F15" s="479">
        <f>SUM(F14,F12)</f>
        <v>66524.61</v>
      </c>
      <c r="I15" s="239"/>
    </row>
    <row r="16" spans="1:9" ht="15" x14ac:dyDescent="0.25">
      <c r="A16" s="396"/>
      <c r="B16" s="522"/>
      <c r="C16" s="522"/>
      <c r="D16" s="520"/>
      <c r="E16" s="521"/>
      <c r="F16" s="523"/>
    </row>
    <row r="17" spans="1:9" ht="15" x14ac:dyDescent="0.25">
      <c r="A17" s="110" t="s">
        <v>147</v>
      </c>
      <c r="B17" s="517"/>
      <c r="C17" s="518"/>
      <c r="D17" s="519"/>
      <c r="E17" s="519"/>
      <c r="F17" s="524"/>
      <c r="H17" s="239"/>
      <c r="I17" s="239"/>
    </row>
    <row r="18" spans="1:9" ht="15" x14ac:dyDescent="0.2">
      <c r="A18" s="674" t="s">
        <v>398</v>
      </c>
      <c r="B18" s="674"/>
      <c r="C18" s="674"/>
      <c r="D18" s="674"/>
      <c r="E18" s="674"/>
    </row>
    <row r="19" spans="1:9" ht="31.5" customHeight="1" x14ac:dyDescent="0.25">
      <c r="A19" s="663" t="s">
        <v>257</v>
      </c>
      <c r="B19" s="663"/>
      <c r="C19" s="663"/>
      <c r="D19" s="663"/>
      <c r="E19" s="663"/>
    </row>
  </sheetData>
  <mergeCells count="4">
    <mergeCell ref="A4:A12"/>
    <mergeCell ref="A19:E19"/>
    <mergeCell ref="A18:E18"/>
    <mergeCell ref="A13:A14"/>
  </mergeCells>
  <pageMargins left="0.7" right="0.7" top="0.75" bottom="0.75" header="0.3" footer="0.3"/>
  <pageSetup orientation="portrait"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A2" sqref="A2"/>
    </sheetView>
  </sheetViews>
  <sheetFormatPr defaultColWidth="9" defaultRowHeight="12.75" x14ac:dyDescent="0.2"/>
  <cols>
    <col min="1" max="1" width="38.5" style="5" bestFit="1" customWidth="1"/>
    <col min="2" max="2" width="12.375" style="21" customWidth="1"/>
    <col min="3" max="3" width="12.25" style="21" customWidth="1"/>
    <col min="4" max="4" width="13.25" style="21" customWidth="1"/>
    <col min="5" max="5" width="12.625" style="21" customWidth="1"/>
    <col min="6" max="8" width="9" style="5"/>
    <col min="9" max="9" width="11.5" style="5" bestFit="1" customWidth="1"/>
    <col min="10" max="16384" width="9" style="5"/>
  </cols>
  <sheetData>
    <row r="1" spans="1:9" s="82" customFormat="1" ht="35.25" customHeight="1" x14ac:dyDescent="0.3">
      <c r="A1" s="651" t="s">
        <v>289</v>
      </c>
      <c r="B1" s="651"/>
      <c r="C1" s="651"/>
      <c r="D1" s="651"/>
      <c r="E1" s="651"/>
    </row>
    <row r="2" spans="1:9" ht="13.5" thickBot="1" x14ac:dyDescent="0.25">
      <c r="A2" s="24"/>
      <c r="B2" s="58"/>
      <c r="C2" s="58"/>
      <c r="D2" s="58"/>
      <c r="E2" s="58"/>
    </row>
    <row r="3" spans="1:9" s="100" customFormat="1" ht="15" customHeight="1" thickBot="1" x14ac:dyDescent="0.3">
      <c r="A3" s="270"/>
      <c r="B3" s="682" t="s">
        <v>153</v>
      </c>
      <c r="C3" s="683"/>
      <c r="D3" s="683"/>
      <c r="E3" s="684"/>
    </row>
    <row r="4" spans="1:9" s="100" customFormat="1" ht="15.75" thickBot="1" x14ac:dyDescent="0.3">
      <c r="A4" s="372" t="s">
        <v>385</v>
      </c>
      <c r="B4" s="369" t="s">
        <v>68</v>
      </c>
      <c r="C4" s="370" t="s">
        <v>69</v>
      </c>
      <c r="D4" s="370" t="s">
        <v>70</v>
      </c>
      <c r="E4" s="371" t="s">
        <v>1</v>
      </c>
    </row>
    <row r="5" spans="1:9" s="100" customFormat="1" ht="15" x14ac:dyDescent="0.25">
      <c r="A5" s="366" t="s">
        <v>71</v>
      </c>
      <c r="B5" s="201">
        <v>29332</v>
      </c>
      <c r="C5" s="201">
        <v>2188</v>
      </c>
      <c r="D5" s="201">
        <v>58928</v>
      </c>
      <c r="E5" s="202">
        <v>90448</v>
      </c>
    </row>
    <row r="6" spans="1:9" s="100" customFormat="1" ht="15" x14ac:dyDescent="0.25">
      <c r="A6" s="367" t="s">
        <v>72</v>
      </c>
      <c r="B6" s="203">
        <v>1749</v>
      </c>
      <c r="C6" s="204">
        <v>11</v>
      </c>
      <c r="D6" s="203">
        <v>623</v>
      </c>
      <c r="E6" s="205">
        <v>2383</v>
      </c>
      <c r="G6" s="120"/>
    </row>
    <row r="7" spans="1:9" s="100" customFormat="1" ht="15" x14ac:dyDescent="0.25">
      <c r="A7" s="367" t="s">
        <v>73</v>
      </c>
      <c r="B7" s="203">
        <v>8230</v>
      </c>
      <c r="C7" s="203">
        <v>2193</v>
      </c>
      <c r="D7" s="203">
        <v>4755</v>
      </c>
      <c r="E7" s="205">
        <v>15178</v>
      </c>
    </row>
    <row r="8" spans="1:9" s="100" customFormat="1" ht="15" x14ac:dyDescent="0.25">
      <c r="A8" s="367" t="s">
        <v>74</v>
      </c>
      <c r="B8" s="203">
        <v>7076</v>
      </c>
      <c r="C8" s="204">
        <v>272</v>
      </c>
      <c r="D8" s="203">
        <v>2905</v>
      </c>
      <c r="E8" s="205">
        <v>10253</v>
      </c>
      <c r="H8" s="120"/>
    </row>
    <row r="9" spans="1:9" s="100" customFormat="1" ht="15" x14ac:dyDescent="0.25">
      <c r="A9" s="367" t="s">
        <v>75</v>
      </c>
      <c r="B9" s="203">
        <v>2161</v>
      </c>
      <c r="C9" s="204">
        <v>11</v>
      </c>
      <c r="D9" s="203">
        <v>2466</v>
      </c>
      <c r="E9" s="205">
        <v>4638</v>
      </c>
    </row>
    <row r="10" spans="1:9" s="100" customFormat="1" ht="15.75" thickBot="1" x14ac:dyDescent="0.3">
      <c r="A10" s="368" t="s">
        <v>76</v>
      </c>
      <c r="B10" s="206">
        <v>63565</v>
      </c>
      <c r="C10" s="206">
        <v>26051</v>
      </c>
      <c r="D10" s="206">
        <v>119150</v>
      </c>
      <c r="E10" s="207">
        <v>208766</v>
      </c>
      <c r="G10" s="120"/>
    </row>
    <row r="11" spans="1:9" s="100" customFormat="1" ht="15" x14ac:dyDescent="0.25">
      <c r="I11" s="101"/>
    </row>
    <row r="12" spans="1:9" s="100" customFormat="1" ht="15" x14ac:dyDescent="0.25">
      <c r="A12" s="110" t="s">
        <v>147</v>
      </c>
    </row>
    <row r="13" spans="1:9" s="100" customFormat="1" ht="15" x14ac:dyDescent="0.25">
      <c r="A13" s="674" t="s">
        <v>398</v>
      </c>
      <c r="B13" s="674"/>
      <c r="C13" s="674"/>
      <c r="D13" s="674"/>
      <c r="E13" s="674"/>
    </row>
    <row r="14" spans="1:9" s="100" customFormat="1" ht="75" customHeight="1" x14ac:dyDescent="0.25">
      <c r="A14" s="656" t="s">
        <v>387</v>
      </c>
      <c r="B14" s="656"/>
      <c r="C14" s="656"/>
      <c r="D14" s="656"/>
      <c r="E14" s="656"/>
    </row>
    <row r="15" spans="1:9" x14ac:dyDescent="0.2">
      <c r="A15" s="685"/>
      <c r="B15" s="685"/>
      <c r="C15" s="685"/>
      <c r="D15" s="685"/>
      <c r="E15" s="685"/>
      <c r="I15" s="36"/>
    </row>
    <row r="21" spans="8:8" x14ac:dyDescent="0.2">
      <c r="H21" s="36"/>
    </row>
  </sheetData>
  <mergeCells count="5">
    <mergeCell ref="B3:E3"/>
    <mergeCell ref="A14:E14"/>
    <mergeCell ref="A15:E15"/>
    <mergeCell ref="A1:E1"/>
    <mergeCell ref="A13:E13"/>
  </mergeCells>
  <pageMargins left="0.7" right="0.7" top="0.75" bottom="0.75" header="0.3" footer="0.3"/>
  <pageSetup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workbookViewId="0">
      <selection activeCell="A2" sqref="A2"/>
    </sheetView>
  </sheetViews>
  <sheetFormatPr defaultColWidth="9" defaultRowHeight="12.75" x14ac:dyDescent="0.2"/>
  <cols>
    <col min="1" max="1" width="32" style="5" customWidth="1"/>
    <col min="2" max="2" width="23.125" style="21" customWidth="1"/>
    <col min="3" max="3" width="19.75" style="21" customWidth="1"/>
    <col min="4" max="4" width="22.375" style="11" customWidth="1"/>
    <col min="5" max="16384" width="9" style="5"/>
  </cols>
  <sheetData>
    <row r="1" spans="1:4" s="140" customFormat="1" ht="36.75" customHeight="1" x14ac:dyDescent="0.3">
      <c r="A1" s="651" t="s">
        <v>288</v>
      </c>
      <c r="B1" s="651"/>
      <c r="C1" s="651"/>
      <c r="D1" s="99"/>
    </row>
    <row r="2" spans="1:4" ht="13.5" thickBot="1" x14ac:dyDescent="0.25">
      <c r="A2" s="2"/>
    </row>
    <row r="3" spans="1:4" s="100" customFormat="1" ht="14.25" customHeight="1" thickBot="1" x14ac:dyDescent="0.3">
      <c r="A3" s="208"/>
      <c r="B3" s="640" t="s">
        <v>386</v>
      </c>
      <c r="C3" s="686"/>
      <c r="D3" s="687"/>
    </row>
    <row r="4" spans="1:4" s="100" customFormat="1" ht="30.75" thickBot="1" x14ac:dyDescent="0.3">
      <c r="A4" s="265" t="s">
        <v>38</v>
      </c>
      <c r="B4" s="273" t="s">
        <v>72</v>
      </c>
      <c r="C4" s="273" t="s">
        <v>74</v>
      </c>
      <c r="D4" s="612" t="s">
        <v>154</v>
      </c>
    </row>
    <row r="5" spans="1:4" s="100" customFormat="1" ht="15" x14ac:dyDescent="0.25">
      <c r="A5" s="269" t="s">
        <v>167</v>
      </c>
      <c r="B5" s="209">
        <v>10</v>
      </c>
      <c r="C5" s="209">
        <v>83</v>
      </c>
      <c r="D5" s="373">
        <v>93</v>
      </c>
    </row>
    <row r="6" spans="1:4" s="100" customFormat="1" ht="15" x14ac:dyDescent="0.25">
      <c r="A6" s="269" t="s">
        <v>168</v>
      </c>
      <c r="B6" s="209">
        <v>69</v>
      </c>
      <c r="C6" s="209">
        <v>174</v>
      </c>
      <c r="D6" s="374">
        <v>243</v>
      </c>
    </row>
    <row r="7" spans="1:4" s="100" customFormat="1" ht="15" x14ac:dyDescent="0.25">
      <c r="A7" s="269" t="s">
        <v>169</v>
      </c>
      <c r="B7" s="209">
        <v>399</v>
      </c>
      <c r="C7" s="209">
        <v>228</v>
      </c>
      <c r="D7" s="374">
        <v>627</v>
      </c>
    </row>
    <row r="8" spans="1:4" s="100" customFormat="1" ht="15" x14ac:dyDescent="0.25">
      <c r="A8" s="269" t="s">
        <v>170</v>
      </c>
      <c r="B8" s="209">
        <v>22</v>
      </c>
      <c r="C8" s="209">
        <v>169</v>
      </c>
      <c r="D8" s="374">
        <v>191</v>
      </c>
    </row>
    <row r="9" spans="1:4" s="100" customFormat="1" ht="15" x14ac:dyDescent="0.25">
      <c r="A9" s="269" t="s">
        <v>171</v>
      </c>
      <c r="B9" s="209">
        <v>174</v>
      </c>
      <c r="C9" s="210">
        <v>826</v>
      </c>
      <c r="D9" s="375">
        <v>1000</v>
      </c>
    </row>
    <row r="10" spans="1:4" s="100" customFormat="1" ht="15" x14ac:dyDescent="0.25">
      <c r="A10" s="269" t="s">
        <v>172</v>
      </c>
      <c r="B10" s="209">
        <v>9</v>
      </c>
      <c r="C10" s="209">
        <v>213</v>
      </c>
      <c r="D10" s="374">
        <v>222</v>
      </c>
    </row>
    <row r="11" spans="1:4" s="100" customFormat="1" ht="15" x14ac:dyDescent="0.25">
      <c r="A11" s="269" t="s">
        <v>173</v>
      </c>
      <c r="B11" s="209">
        <v>0</v>
      </c>
      <c r="C11" s="209">
        <v>24</v>
      </c>
      <c r="D11" s="374">
        <v>24</v>
      </c>
    </row>
    <row r="12" spans="1:4" s="100" customFormat="1" ht="15" x14ac:dyDescent="0.25">
      <c r="A12" s="269" t="s">
        <v>174</v>
      </c>
      <c r="B12" s="209">
        <v>0</v>
      </c>
      <c r="C12" s="209">
        <v>9</v>
      </c>
      <c r="D12" s="374">
        <v>9</v>
      </c>
    </row>
    <row r="13" spans="1:4" s="100" customFormat="1" ht="15" x14ac:dyDescent="0.25">
      <c r="A13" s="269" t="s">
        <v>281</v>
      </c>
      <c r="B13" s="209">
        <v>85</v>
      </c>
      <c r="C13" s="209">
        <v>325</v>
      </c>
      <c r="D13" s="374">
        <v>410</v>
      </c>
    </row>
    <row r="14" spans="1:4" s="100" customFormat="1" ht="15" x14ac:dyDescent="0.25">
      <c r="A14" s="269" t="s">
        <v>175</v>
      </c>
      <c r="B14" s="209">
        <v>24</v>
      </c>
      <c r="C14" s="209">
        <v>157</v>
      </c>
      <c r="D14" s="374">
        <v>181</v>
      </c>
    </row>
    <row r="15" spans="1:4" s="100" customFormat="1" ht="15" x14ac:dyDescent="0.25">
      <c r="A15" s="269" t="s">
        <v>176</v>
      </c>
      <c r="B15" s="209">
        <v>27</v>
      </c>
      <c r="C15" s="209">
        <v>129</v>
      </c>
      <c r="D15" s="374">
        <v>156</v>
      </c>
    </row>
    <row r="16" spans="1:4" s="100" customFormat="1" ht="15" x14ac:dyDescent="0.25">
      <c r="A16" s="269" t="s">
        <v>177</v>
      </c>
      <c r="B16" s="209">
        <v>60</v>
      </c>
      <c r="C16" s="209">
        <v>29</v>
      </c>
      <c r="D16" s="374">
        <v>89</v>
      </c>
    </row>
    <row r="17" spans="1:4" s="100" customFormat="1" ht="15" x14ac:dyDescent="0.25">
      <c r="A17" s="269" t="s">
        <v>178</v>
      </c>
      <c r="B17" s="209">
        <v>3</v>
      </c>
      <c r="C17" s="209">
        <v>151</v>
      </c>
      <c r="D17" s="374">
        <v>154</v>
      </c>
    </row>
    <row r="18" spans="1:4" s="100" customFormat="1" ht="15" x14ac:dyDescent="0.25">
      <c r="A18" s="269" t="s">
        <v>179</v>
      </c>
      <c r="B18" s="209">
        <v>2</v>
      </c>
      <c r="C18" s="209">
        <v>97</v>
      </c>
      <c r="D18" s="374">
        <v>99</v>
      </c>
    </row>
    <row r="19" spans="1:4" s="100" customFormat="1" ht="15" x14ac:dyDescent="0.25">
      <c r="A19" s="269" t="s">
        <v>180</v>
      </c>
      <c r="B19" s="209">
        <v>12</v>
      </c>
      <c r="C19" s="209">
        <v>97</v>
      </c>
      <c r="D19" s="374">
        <v>109</v>
      </c>
    </row>
    <row r="20" spans="1:4" s="100" customFormat="1" ht="15" x14ac:dyDescent="0.25">
      <c r="A20" s="269" t="s">
        <v>181</v>
      </c>
      <c r="B20" s="209">
        <v>1</v>
      </c>
      <c r="C20" s="209">
        <v>66</v>
      </c>
      <c r="D20" s="374">
        <v>67</v>
      </c>
    </row>
    <row r="21" spans="1:4" s="100" customFormat="1" ht="15" x14ac:dyDescent="0.25">
      <c r="A21" s="269" t="s">
        <v>182</v>
      </c>
      <c r="B21" s="209">
        <v>112</v>
      </c>
      <c r="C21" s="209">
        <v>64</v>
      </c>
      <c r="D21" s="374">
        <v>176</v>
      </c>
    </row>
    <row r="22" spans="1:4" s="100" customFormat="1" ht="15" x14ac:dyDescent="0.25">
      <c r="A22" s="269" t="s">
        <v>183</v>
      </c>
      <c r="B22" s="209">
        <v>4</v>
      </c>
      <c r="C22" s="209">
        <v>122</v>
      </c>
      <c r="D22" s="374">
        <v>126</v>
      </c>
    </row>
    <row r="23" spans="1:4" s="100" customFormat="1" ht="15" x14ac:dyDescent="0.25">
      <c r="A23" s="269" t="s">
        <v>184</v>
      </c>
      <c r="B23" s="209">
        <v>36</v>
      </c>
      <c r="C23" s="209">
        <v>59</v>
      </c>
      <c r="D23" s="374">
        <v>95</v>
      </c>
    </row>
    <row r="24" spans="1:4" s="100" customFormat="1" ht="15" x14ac:dyDescent="0.25">
      <c r="A24" s="269" t="s">
        <v>185</v>
      </c>
      <c r="B24" s="209">
        <v>1</v>
      </c>
      <c r="C24" s="209">
        <v>292</v>
      </c>
      <c r="D24" s="374">
        <v>293</v>
      </c>
    </row>
    <row r="25" spans="1:4" s="100" customFormat="1" ht="15" x14ac:dyDescent="0.25">
      <c r="A25" s="269" t="s">
        <v>186</v>
      </c>
      <c r="B25" s="209">
        <v>43</v>
      </c>
      <c r="C25" s="210">
        <v>997</v>
      </c>
      <c r="D25" s="375">
        <v>1040</v>
      </c>
    </row>
    <row r="26" spans="1:4" s="100" customFormat="1" ht="15" x14ac:dyDescent="0.25">
      <c r="A26" s="269" t="s">
        <v>187</v>
      </c>
      <c r="B26" s="209">
        <v>80</v>
      </c>
      <c r="C26" s="209">
        <v>224</v>
      </c>
      <c r="D26" s="374">
        <v>304</v>
      </c>
    </row>
    <row r="27" spans="1:4" s="100" customFormat="1" ht="15" x14ac:dyDescent="0.25">
      <c r="A27" s="269" t="s">
        <v>188</v>
      </c>
      <c r="B27" s="209">
        <v>15</v>
      </c>
      <c r="C27" s="209">
        <v>234</v>
      </c>
      <c r="D27" s="374">
        <v>249</v>
      </c>
    </row>
    <row r="28" spans="1:4" s="100" customFormat="1" ht="15" x14ac:dyDescent="0.25">
      <c r="A28" s="269" t="s">
        <v>189</v>
      </c>
      <c r="B28" s="209">
        <v>0</v>
      </c>
      <c r="C28" s="209">
        <v>55</v>
      </c>
      <c r="D28" s="374">
        <v>55</v>
      </c>
    </row>
    <row r="29" spans="1:4" s="100" customFormat="1" ht="15" x14ac:dyDescent="0.25">
      <c r="A29" s="269" t="s">
        <v>190</v>
      </c>
      <c r="B29" s="209">
        <v>18</v>
      </c>
      <c r="C29" s="209">
        <v>126</v>
      </c>
      <c r="D29" s="374">
        <v>144</v>
      </c>
    </row>
    <row r="30" spans="1:4" s="100" customFormat="1" ht="15" x14ac:dyDescent="0.25">
      <c r="A30" s="269" t="s">
        <v>191</v>
      </c>
      <c r="B30" s="209">
        <v>23</v>
      </c>
      <c r="C30" s="209">
        <v>129</v>
      </c>
      <c r="D30" s="374">
        <v>152</v>
      </c>
    </row>
    <row r="31" spans="1:4" s="100" customFormat="1" ht="15" x14ac:dyDescent="0.25">
      <c r="A31" s="269" t="s">
        <v>192</v>
      </c>
      <c r="B31" s="209">
        <v>49</v>
      </c>
      <c r="C31" s="209">
        <v>504</v>
      </c>
      <c r="D31" s="374">
        <v>553</v>
      </c>
    </row>
    <row r="32" spans="1:4" s="100" customFormat="1" ht="15" x14ac:dyDescent="0.25">
      <c r="A32" s="269" t="s">
        <v>193</v>
      </c>
      <c r="B32" s="209">
        <v>0</v>
      </c>
      <c r="C32" s="209">
        <v>34</v>
      </c>
      <c r="D32" s="374">
        <v>34</v>
      </c>
    </row>
    <row r="33" spans="1:4" s="100" customFormat="1" ht="15" x14ac:dyDescent="0.25">
      <c r="A33" s="269" t="s">
        <v>194</v>
      </c>
      <c r="B33" s="209">
        <v>4</v>
      </c>
      <c r="C33" s="209">
        <v>90</v>
      </c>
      <c r="D33" s="374">
        <v>94</v>
      </c>
    </row>
    <row r="34" spans="1:4" s="100" customFormat="1" ht="15" x14ac:dyDescent="0.25">
      <c r="A34" s="269" t="s">
        <v>195</v>
      </c>
      <c r="B34" s="209">
        <v>4</v>
      </c>
      <c r="C34" s="209">
        <v>14</v>
      </c>
      <c r="D34" s="374">
        <v>18</v>
      </c>
    </row>
    <row r="35" spans="1:4" s="100" customFormat="1" ht="15" x14ac:dyDescent="0.25">
      <c r="A35" s="269" t="s">
        <v>196</v>
      </c>
      <c r="B35" s="209">
        <v>172</v>
      </c>
      <c r="C35" s="209">
        <v>112</v>
      </c>
      <c r="D35" s="374">
        <v>284</v>
      </c>
    </row>
    <row r="36" spans="1:4" s="100" customFormat="1" ht="15" x14ac:dyDescent="0.25">
      <c r="A36" s="269" t="s">
        <v>197</v>
      </c>
      <c r="B36" s="209">
        <v>56</v>
      </c>
      <c r="C36" s="209">
        <v>106</v>
      </c>
      <c r="D36" s="374">
        <v>162</v>
      </c>
    </row>
    <row r="37" spans="1:4" s="100" customFormat="1" ht="15" x14ac:dyDescent="0.25">
      <c r="A37" s="269" t="s">
        <v>198</v>
      </c>
      <c r="B37" s="209">
        <v>20</v>
      </c>
      <c r="C37" s="209">
        <v>351</v>
      </c>
      <c r="D37" s="374">
        <v>371</v>
      </c>
    </row>
    <row r="38" spans="1:4" s="100" customFormat="1" ht="15" x14ac:dyDescent="0.25">
      <c r="A38" s="269" t="s">
        <v>199</v>
      </c>
      <c r="B38" s="209">
        <v>37</v>
      </c>
      <c r="C38" s="209">
        <v>165</v>
      </c>
      <c r="D38" s="374">
        <v>202</v>
      </c>
    </row>
    <row r="39" spans="1:4" s="100" customFormat="1" ht="15" x14ac:dyDescent="0.25">
      <c r="A39" s="269" t="s">
        <v>200</v>
      </c>
      <c r="B39" s="209">
        <v>0</v>
      </c>
      <c r="C39" s="209">
        <v>19</v>
      </c>
      <c r="D39" s="374">
        <v>19</v>
      </c>
    </row>
    <row r="40" spans="1:4" s="100" customFormat="1" ht="15" x14ac:dyDescent="0.25">
      <c r="A40" s="269" t="s">
        <v>201</v>
      </c>
      <c r="B40" s="209">
        <v>58</v>
      </c>
      <c r="C40" s="209">
        <v>243</v>
      </c>
      <c r="D40" s="374">
        <v>301</v>
      </c>
    </row>
    <row r="41" spans="1:4" s="100" customFormat="1" ht="15" x14ac:dyDescent="0.25">
      <c r="A41" s="269" t="s">
        <v>202</v>
      </c>
      <c r="B41" s="209">
        <v>0</v>
      </c>
      <c r="C41" s="209">
        <v>56</v>
      </c>
      <c r="D41" s="374">
        <v>56</v>
      </c>
    </row>
    <row r="42" spans="1:4" s="100" customFormat="1" ht="15" x14ac:dyDescent="0.25">
      <c r="A42" s="269" t="s">
        <v>203</v>
      </c>
      <c r="B42" s="209">
        <v>4</v>
      </c>
      <c r="C42" s="209">
        <v>219</v>
      </c>
      <c r="D42" s="374">
        <v>223</v>
      </c>
    </row>
    <row r="43" spans="1:4" s="100" customFormat="1" ht="15" x14ac:dyDescent="0.25">
      <c r="A43" s="269" t="s">
        <v>204</v>
      </c>
      <c r="B43" s="209">
        <v>50</v>
      </c>
      <c r="C43" s="209">
        <v>496</v>
      </c>
      <c r="D43" s="374">
        <v>546</v>
      </c>
    </row>
    <row r="44" spans="1:4" s="100" customFormat="1" ht="15" x14ac:dyDescent="0.25">
      <c r="A44" s="269" t="s">
        <v>205</v>
      </c>
      <c r="B44" s="209">
        <v>0</v>
      </c>
      <c r="C44" s="209">
        <v>10</v>
      </c>
      <c r="D44" s="374">
        <v>10</v>
      </c>
    </row>
    <row r="45" spans="1:4" s="100" customFormat="1" ht="15" x14ac:dyDescent="0.25">
      <c r="A45" s="269" t="s">
        <v>206</v>
      </c>
      <c r="B45" s="209">
        <v>4</v>
      </c>
      <c r="C45" s="209">
        <v>65</v>
      </c>
      <c r="D45" s="374">
        <v>69</v>
      </c>
    </row>
    <row r="46" spans="1:4" s="100" customFormat="1" ht="15" x14ac:dyDescent="0.25">
      <c r="A46" s="269" t="s">
        <v>207</v>
      </c>
      <c r="B46" s="209">
        <v>29</v>
      </c>
      <c r="C46" s="209">
        <v>149</v>
      </c>
      <c r="D46" s="374">
        <v>178</v>
      </c>
    </row>
    <row r="47" spans="1:4" s="100" customFormat="1" ht="15" x14ac:dyDescent="0.25">
      <c r="A47" s="269" t="s">
        <v>208</v>
      </c>
      <c r="B47" s="209">
        <v>39</v>
      </c>
      <c r="C47" s="209">
        <v>218</v>
      </c>
      <c r="D47" s="374">
        <v>257</v>
      </c>
    </row>
    <row r="48" spans="1:4" s="100" customFormat="1" ht="15" x14ac:dyDescent="0.25">
      <c r="A48" s="269" t="s">
        <v>209</v>
      </c>
      <c r="B48" s="209">
        <v>30</v>
      </c>
      <c r="C48" s="209">
        <v>136</v>
      </c>
      <c r="D48" s="374">
        <v>166</v>
      </c>
    </row>
    <row r="49" spans="1:5" s="100" customFormat="1" ht="15" x14ac:dyDescent="0.25">
      <c r="A49" s="269" t="s">
        <v>328</v>
      </c>
      <c r="B49" s="209">
        <v>25</v>
      </c>
      <c r="C49" s="209">
        <v>24</v>
      </c>
      <c r="D49" s="375">
        <v>49</v>
      </c>
    </row>
    <row r="50" spans="1:5" s="100" customFormat="1" ht="15" x14ac:dyDescent="0.25">
      <c r="A50" s="269" t="s">
        <v>210</v>
      </c>
      <c r="B50" s="209">
        <v>18</v>
      </c>
      <c r="C50" s="209">
        <v>157</v>
      </c>
      <c r="D50" s="374">
        <v>175</v>
      </c>
    </row>
    <row r="51" spans="1:5" s="100" customFormat="1" ht="15" x14ac:dyDescent="0.25">
      <c r="A51" s="269" t="s">
        <v>211</v>
      </c>
      <c r="B51" s="209">
        <v>17</v>
      </c>
      <c r="C51" s="209">
        <v>19</v>
      </c>
      <c r="D51" s="374">
        <v>36</v>
      </c>
    </row>
    <row r="52" spans="1:5" s="100" customFormat="1" ht="15" x14ac:dyDescent="0.25">
      <c r="A52" s="269" t="s">
        <v>212</v>
      </c>
      <c r="B52" s="209">
        <v>223</v>
      </c>
      <c r="C52" s="209">
        <v>740</v>
      </c>
      <c r="D52" s="375">
        <v>963</v>
      </c>
    </row>
    <row r="53" spans="1:5" s="100" customFormat="1" ht="15" x14ac:dyDescent="0.25">
      <c r="A53" s="324" t="s">
        <v>213</v>
      </c>
      <c r="B53" s="209">
        <v>175</v>
      </c>
      <c r="C53" s="209">
        <v>312</v>
      </c>
      <c r="D53" s="375">
        <v>487</v>
      </c>
    </row>
    <row r="54" spans="1:5" s="100" customFormat="1" ht="15" x14ac:dyDescent="0.25">
      <c r="A54" s="269" t="s">
        <v>214</v>
      </c>
      <c r="B54" s="209">
        <v>0</v>
      </c>
      <c r="C54" s="209">
        <v>101</v>
      </c>
      <c r="D54" s="374">
        <v>101</v>
      </c>
    </row>
    <row r="55" spans="1:5" s="100" customFormat="1" ht="15" x14ac:dyDescent="0.25">
      <c r="A55" s="269" t="s">
        <v>215</v>
      </c>
      <c r="B55" s="209">
        <v>23</v>
      </c>
      <c r="C55" s="209">
        <v>70</v>
      </c>
      <c r="D55" s="374">
        <v>93</v>
      </c>
    </row>
    <row r="56" spans="1:5" s="100" customFormat="1" ht="15.75" thickBot="1" x14ac:dyDescent="0.3">
      <c r="A56" s="269" t="s">
        <v>216</v>
      </c>
      <c r="B56" s="209">
        <v>117</v>
      </c>
      <c r="C56" s="209">
        <v>764</v>
      </c>
      <c r="D56" s="374">
        <v>881</v>
      </c>
    </row>
    <row r="57" spans="1:5" s="100" customFormat="1" ht="15.75" thickBot="1" x14ac:dyDescent="0.3">
      <c r="A57" s="265" t="s">
        <v>119</v>
      </c>
      <c r="B57" s="272">
        <f>SUBTOTAL(109,B5:B56)</f>
        <v>2383</v>
      </c>
      <c r="C57" s="272">
        <f>SUBTOTAL(109,C5:C56)</f>
        <v>10253</v>
      </c>
      <c r="D57" s="376">
        <f>SUBTOTAL(109,D5:D56)</f>
        <v>12636</v>
      </c>
    </row>
    <row r="58" spans="1:5" s="100" customFormat="1" ht="15" x14ac:dyDescent="0.25">
      <c r="D58" s="113"/>
    </row>
    <row r="59" spans="1:5" s="100" customFormat="1" ht="15" x14ac:dyDescent="0.25">
      <c r="A59" s="110" t="s">
        <v>147</v>
      </c>
      <c r="D59" s="113"/>
    </row>
    <row r="60" spans="1:5" s="100" customFormat="1" ht="15" x14ac:dyDescent="0.25">
      <c r="A60" s="674" t="s">
        <v>398</v>
      </c>
      <c r="B60" s="674"/>
      <c r="C60" s="674"/>
      <c r="D60" s="674"/>
      <c r="E60" s="674"/>
    </row>
    <row r="61" spans="1:5" s="100" customFormat="1" ht="95.25" customHeight="1" x14ac:dyDescent="0.25">
      <c r="A61" s="656" t="s">
        <v>387</v>
      </c>
      <c r="B61" s="656"/>
      <c r="C61" s="656"/>
      <c r="D61" s="113"/>
    </row>
    <row r="62" spans="1:5" x14ac:dyDescent="0.2">
      <c r="A62" s="78"/>
      <c r="B62" s="78"/>
      <c r="C62" s="78"/>
    </row>
    <row r="63" spans="1:5" x14ac:dyDescent="0.2">
      <c r="A63" s="78"/>
      <c r="B63" s="78"/>
      <c r="C63" s="78"/>
    </row>
    <row r="64" spans="1:5" x14ac:dyDescent="0.2">
      <c r="A64" s="78"/>
      <c r="B64" s="78"/>
      <c r="C64" s="78"/>
    </row>
    <row r="65" spans="1:3" x14ac:dyDescent="0.2">
      <c r="A65" s="78"/>
      <c r="B65" s="78"/>
      <c r="C65" s="78"/>
    </row>
    <row r="66" spans="1:3" x14ac:dyDescent="0.2">
      <c r="A66" s="78"/>
      <c r="B66" s="78"/>
      <c r="C66" s="78"/>
    </row>
    <row r="67" spans="1:3" x14ac:dyDescent="0.2">
      <c r="A67" s="45"/>
      <c r="B67" s="45"/>
      <c r="C67" s="45"/>
    </row>
  </sheetData>
  <mergeCells count="4">
    <mergeCell ref="A61:C61"/>
    <mergeCell ref="A1:C1"/>
    <mergeCell ref="B3:D3"/>
    <mergeCell ref="A60:E60"/>
  </mergeCells>
  <pageMargins left="0.7" right="0.7" top="0.75" bottom="0.75" header="0.3" footer="0.3"/>
  <pageSetup orientation="portrait"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workbookViewId="0">
      <selection activeCell="A2" sqref="A2"/>
    </sheetView>
  </sheetViews>
  <sheetFormatPr defaultColWidth="9" defaultRowHeight="12.75" x14ac:dyDescent="0.2"/>
  <cols>
    <col min="1" max="1" width="38.5" style="5" bestFit="1" customWidth="1"/>
    <col min="2" max="2" width="12.875" style="21" customWidth="1"/>
    <col min="3" max="3" width="14" style="21" bestFit="1" customWidth="1"/>
    <col min="4" max="5" width="14.625" style="21" bestFit="1" customWidth="1"/>
    <col min="6" max="6" width="16" style="21" customWidth="1"/>
    <col min="7" max="7" width="10.25" style="21" customWidth="1"/>
    <col min="8" max="16384" width="9" style="5"/>
  </cols>
  <sheetData>
    <row r="1" spans="1:7" s="98" customFormat="1" ht="18.75" x14ac:dyDescent="0.3">
      <c r="A1" s="211" t="s">
        <v>287</v>
      </c>
      <c r="B1" s="212"/>
    </row>
    <row r="2" spans="1:7" s="98" customFormat="1" ht="19.5" thickBot="1" x14ac:dyDescent="0.35">
      <c r="A2" s="211"/>
      <c r="B2" s="212"/>
    </row>
    <row r="3" spans="1:7" ht="18" customHeight="1" thickBot="1" x14ac:dyDescent="0.25">
      <c r="A3" s="384"/>
      <c r="B3" s="688" t="s">
        <v>44</v>
      </c>
      <c r="C3" s="689"/>
      <c r="D3" s="689"/>
      <c r="E3" s="689"/>
      <c r="F3" s="689"/>
      <c r="G3" s="690"/>
    </row>
    <row r="4" spans="1:7" s="215" customFormat="1" ht="48.75" customHeight="1" thickBot="1" x14ac:dyDescent="0.3">
      <c r="A4" s="378" t="s">
        <v>388</v>
      </c>
      <c r="B4" s="213" t="s">
        <v>71</v>
      </c>
      <c r="C4" s="213" t="s">
        <v>72</v>
      </c>
      <c r="D4" s="213" t="s">
        <v>73</v>
      </c>
      <c r="E4" s="213" t="s">
        <v>74</v>
      </c>
      <c r="F4" s="213" t="s">
        <v>75</v>
      </c>
      <c r="G4" s="214" t="s">
        <v>76</v>
      </c>
    </row>
    <row r="5" spans="1:7" s="148" customFormat="1" ht="15" x14ac:dyDescent="0.25">
      <c r="A5" s="379" t="s">
        <v>80</v>
      </c>
      <c r="B5" s="216">
        <v>3603</v>
      </c>
      <c r="C5" s="216">
        <v>1</v>
      </c>
      <c r="D5" s="216">
        <v>2349</v>
      </c>
      <c r="E5" s="216">
        <v>680</v>
      </c>
      <c r="F5" s="216">
        <v>62</v>
      </c>
      <c r="G5" s="381">
        <v>32517</v>
      </c>
    </row>
    <row r="6" spans="1:7" s="148" customFormat="1" ht="15" x14ac:dyDescent="0.25">
      <c r="A6" s="379" t="s">
        <v>83</v>
      </c>
      <c r="B6" s="216">
        <v>224</v>
      </c>
      <c r="C6" s="216">
        <v>0</v>
      </c>
      <c r="D6" s="216">
        <v>32</v>
      </c>
      <c r="E6" s="216">
        <v>0</v>
      </c>
      <c r="F6" s="216">
        <v>32</v>
      </c>
      <c r="G6" s="381">
        <v>521</v>
      </c>
    </row>
    <row r="7" spans="1:7" s="148" customFormat="1" ht="15" x14ac:dyDescent="0.25">
      <c r="A7" s="379" t="s">
        <v>84</v>
      </c>
      <c r="B7" s="216">
        <v>7401</v>
      </c>
      <c r="C7" s="216">
        <v>7</v>
      </c>
      <c r="D7" s="216">
        <v>1410</v>
      </c>
      <c r="E7" s="216">
        <v>15</v>
      </c>
      <c r="F7" s="216">
        <v>151</v>
      </c>
      <c r="G7" s="381">
        <v>11066</v>
      </c>
    </row>
    <row r="8" spans="1:7" s="148" customFormat="1" ht="15" x14ac:dyDescent="0.25">
      <c r="A8" s="379" t="s">
        <v>85</v>
      </c>
      <c r="B8" s="216">
        <v>1981</v>
      </c>
      <c r="C8" s="216">
        <v>15</v>
      </c>
      <c r="D8" s="216">
        <v>167</v>
      </c>
      <c r="E8" s="216">
        <v>14</v>
      </c>
      <c r="F8" s="216">
        <v>11</v>
      </c>
      <c r="G8" s="381">
        <v>722</v>
      </c>
    </row>
    <row r="9" spans="1:7" s="148" customFormat="1" ht="15" x14ac:dyDescent="0.25">
      <c r="A9" s="379" t="s">
        <v>86</v>
      </c>
      <c r="B9" s="216">
        <v>5466</v>
      </c>
      <c r="C9" s="216">
        <v>10</v>
      </c>
      <c r="D9" s="216">
        <v>62</v>
      </c>
      <c r="E9" s="216">
        <v>384</v>
      </c>
      <c r="F9" s="216">
        <v>145</v>
      </c>
      <c r="G9" s="381">
        <v>41659</v>
      </c>
    </row>
    <row r="10" spans="1:7" s="148" customFormat="1" ht="15" x14ac:dyDescent="0.25">
      <c r="A10" s="379" t="s">
        <v>88</v>
      </c>
      <c r="B10" s="216">
        <v>765</v>
      </c>
      <c r="C10" s="216">
        <v>0</v>
      </c>
      <c r="D10" s="216">
        <v>601</v>
      </c>
      <c r="E10" s="216">
        <v>10</v>
      </c>
      <c r="F10" s="216">
        <v>28</v>
      </c>
      <c r="G10" s="381">
        <v>3021</v>
      </c>
    </row>
    <row r="11" spans="1:7" s="148" customFormat="1" ht="15" x14ac:dyDescent="0.25">
      <c r="A11" s="379" t="s">
        <v>89</v>
      </c>
      <c r="B11" s="216">
        <v>68</v>
      </c>
      <c r="C11" s="216">
        <v>0</v>
      </c>
      <c r="D11" s="216">
        <v>21</v>
      </c>
      <c r="E11" s="216">
        <v>14</v>
      </c>
      <c r="F11" s="216">
        <v>0</v>
      </c>
      <c r="G11" s="381">
        <v>4261</v>
      </c>
    </row>
    <row r="12" spans="1:7" s="148" customFormat="1" ht="15" x14ac:dyDescent="0.25">
      <c r="A12" s="379" t="s">
        <v>91</v>
      </c>
      <c r="B12" s="216">
        <v>215</v>
      </c>
      <c r="C12" s="216">
        <v>0</v>
      </c>
      <c r="D12" s="216">
        <v>73</v>
      </c>
      <c r="E12" s="216">
        <v>0</v>
      </c>
      <c r="F12" s="216">
        <v>0</v>
      </c>
      <c r="G12" s="381">
        <v>51</v>
      </c>
    </row>
    <row r="13" spans="1:7" s="148" customFormat="1" ht="15" x14ac:dyDescent="0.25">
      <c r="A13" s="379" t="s">
        <v>87</v>
      </c>
      <c r="B13" s="216">
        <v>15406</v>
      </c>
      <c r="C13" s="216">
        <v>2040</v>
      </c>
      <c r="D13" s="216">
        <v>8978</v>
      </c>
      <c r="E13" s="216">
        <v>6749</v>
      </c>
      <c r="F13" s="216">
        <v>1859</v>
      </c>
      <c r="G13" s="381">
        <v>110410</v>
      </c>
    </row>
    <row r="14" spans="1:7" s="148" customFormat="1" ht="15" x14ac:dyDescent="0.25">
      <c r="A14" s="379" t="s">
        <v>93</v>
      </c>
      <c r="B14" s="216">
        <v>4</v>
      </c>
      <c r="C14" s="216">
        <v>3</v>
      </c>
      <c r="D14" s="216">
        <v>1</v>
      </c>
      <c r="E14" s="216">
        <v>1</v>
      </c>
      <c r="F14" s="216">
        <v>0</v>
      </c>
      <c r="G14" s="381">
        <v>7</v>
      </c>
    </row>
    <row r="15" spans="1:7" s="148" customFormat="1" ht="15" x14ac:dyDescent="0.25">
      <c r="A15" s="379" t="s">
        <v>92</v>
      </c>
      <c r="B15" s="216">
        <v>49456</v>
      </c>
      <c r="C15" s="216">
        <v>0</v>
      </c>
      <c r="D15" s="216">
        <v>105</v>
      </c>
      <c r="E15" s="216">
        <v>166</v>
      </c>
      <c r="F15" s="216">
        <v>8</v>
      </c>
      <c r="G15" s="381">
        <v>6</v>
      </c>
    </row>
    <row r="16" spans="1:7" s="148" customFormat="1" ht="15" x14ac:dyDescent="0.25">
      <c r="A16" s="379" t="s">
        <v>94</v>
      </c>
      <c r="B16" s="216">
        <v>3388</v>
      </c>
      <c r="C16" s="216">
        <v>192</v>
      </c>
      <c r="D16" s="216">
        <v>706</v>
      </c>
      <c r="E16" s="216">
        <v>1692</v>
      </c>
      <c r="F16" s="216">
        <v>2099</v>
      </c>
      <c r="G16" s="381">
        <v>1292</v>
      </c>
    </row>
    <row r="17" spans="1:7" s="148" customFormat="1" ht="15" x14ac:dyDescent="0.25">
      <c r="A17" s="379" t="s">
        <v>35</v>
      </c>
      <c r="B17" s="216">
        <v>242</v>
      </c>
      <c r="C17" s="216">
        <v>0</v>
      </c>
      <c r="D17" s="216">
        <v>10</v>
      </c>
      <c r="E17" s="216">
        <v>0</v>
      </c>
      <c r="F17" s="216">
        <v>17</v>
      </c>
      <c r="G17" s="381">
        <v>9</v>
      </c>
    </row>
    <row r="18" spans="1:7" s="148" customFormat="1" ht="15" x14ac:dyDescent="0.25">
      <c r="A18" s="379" t="s">
        <v>36</v>
      </c>
      <c r="B18" s="216">
        <v>303</v>
      </c>
      <c r="C18" s="216">
        <v>74</v>
      </c>
      <c r="D18" s="216">
        <v>84</v>
      </c>
      <c r="E18" s="216">
        <v>336</v>
      </c>
      <c r="F18" s="216">
        <v>47</v>
      </c>
      <c r="G18" s="381">
        <v>1000</v>
      </c>
    </row>
    <row r="19" spans="1:7" s="148" customFormat="1" ht="15.75" thickBot="1" x14ac:dyDescent="0.3">
      <c r="A19" s="379" t="s">
        <v>37</v>
      </c>
      <c r="B19" s="216">
        <v>1926</v>
      </c>
      <c r="C19" s="216">
        <v>41</v>
      </c>
      <c r="D19" s="216">
        <v>579</v>
      </c>
      <c r="E19" s="216">
        <v>192</v>
      </c>
      <c r="F19" s="216">
        <v>179</v>
      </c>
      <c r="G19" s="381">
        <v>2224</v>
      </c>
    </row>
    <row r="20" spans="1:7" s="148" customFormat="1" ht="15.75" thickBot="1" x14ac:dyDescent="0.3">
      <c r="A20" s="380" t="s">
        <v>1</v>
      </c>
      <c r="B20" s="377">
        <f t="shared" ref="B20:G20" si="0">SUM(B5:B19)</f>
        <v>90448</v>
      </c>
      <c r="C20" s="217">
        <f t="shared" si="0"/>
        <v>2383</v>
      </c>
      <c r="D20" s="217">
        <f t="shared" si="0"/>
        <v>15178</v>
      </c>
      <c r="E20" s="217">
        <f t="shared" si="0"/>
        <v>10253</v>
      </c>
      <c r="F20" s="217">
        <f t="shared" si="0"/>
        <v>4638</v>
      </c>
      <c r="G20" s="382">
        <f t="shared" si="0"/>
        <v>208766</v>
      </c>
    </row>
    <row r="21" spans="1:7" s="148" customFormat="1" ht="15" x14ac:dyDescent="0.25"/>
    <row r="22" spans="1:7" s="148" customFormat="1" ht="15" x14ac:dyDescent="0.25">
      <c r="A22" s="149" t="s">
        <v>147</v>
      </c>
    </row>
    <row r="23" spans="1:7" s="148" customFormat="1" ht="61.5" customHeight="1" x14ac:dyDescent="0.25">
      <c r="A23" s="657" t="s">
        <v>160</v>
      </c>
      <c r="B23" s="657"/>
      <c r="C23" s="657"/>
      <c r="D23" s="657"/>
      <c r="E23" s="657"/>
      <c r="F23" s="657"/>
    </row>
    <row r="24" spans="1:7" s="23" customFormat="1" ht="15" x14ac:dyDescent="0.25">
      <c r="A24" s="657" t="s">
        <v>402</v>
      </c>
      <c r="B24" s="657"/>
      <c r="C24" s="657"/>
      <c r="D24" s="657"/>
      <c r="E24" s="657"/>
      <c r="F24" s="657"/>
      <c r="G24" s="79"/>
    </row>
    <row r="25" spans="1:7" s="23" customFormat="1" ht="105.75" customHeight="1" x14ac:dyDescent="0.25">
      <c r="A25" s="656" t="s">
        <v>410</v>
      </c>
      <c r="B25" s="656"/>
      <c r="C25" s="656"/>
      <c r="D25" s="656"/>
      <c r="E25" s="656"/>
      <c r="F25" s="79"/>
      <c r="G25" s="79"/>
    </row>
    <row r="27" spans="1:7" s="23" customFormat="1" x14ac:dyDescent="0.2">
      <c r="A27" s="79"/>
      <c r="B27" s="79"/>
      <c r="C27" s="79"/>
      <c r="D27" s="79"/>
      <c r="E27" s="79"/>
      <c r="F27" s="79"/>
      <c r="G27" s="79"/>
    </row>
    <row r="28" spans="1:7" s="23" customFormat="1" x14ac:dyDescent="0.2">
      <c r="A28" s="79"/>
      <c r="B28" s="79"/>
      <c r="C28" s="79"/>
      <c r="D28" s="79"/>
      <c r="E28" s="79"/>
      <c r="F28" s="79"/>
      <c r="G28" s="79"/>
    </row>
    <row r="29" spans="1:7" s="23" customFormat="1" x14ac:dyDescent="0.2">
      <c r="A29" s="79"/>
      <c r="B29" s="79"/>
      <c r="C29" s="79"/>
      <c r="D29" s="79"/>
      <c r="E29" s="79"/>
      <c r="F29" s="79"/>
      <c r="G29" s="79"/>
    </row>
    <row r="30" spans="1:7" s="23" customFormat="1" x14ac:dyDescent="0.2">
      <c r="A30" s="79"/>
      <c r="B30" s="79"/>
      <c r="C30" s="79"/>
      <c r="D30" s="79"/>
      <c r="E30" s="79"/>
      <c r="F30" s="79"/>
      <c r="G30" s="79"/>
    </row>
    <row r="31" spans="1:7" s="23" customFormat="1" x14ac:dyDescent="0.2">
      <c r="A31" s="79"/>
      <c r="B31" s="79"/>
      <c r="C31" s="79"/>
      <c r="D31" s="79"/>
      <c r="E31" s="79"/>
      <c r="F31" s="79"/>
      <c r="G31" s="79"/>
    </row>
    <row r="32" spans="1:7" s="23" customFormat="1" x14ac:dyDescent="0.2">
      <c r="A32" s="79"/>
      <c r="B32" s="79"/>
      <c r="C32" s="79"/>
      <c r="D32" s="79"/>
      <c r="E32" s="79"/>
      <c r="F32" s="79"/>
      <c r="G32" s="79"/>
    </row>
    <row r="33" spans="1:7" s="23" customFormat="1" x14ac:dyDescent="0.2">
      <c r="A33" s="79"/>
      <c r="B33" s="79"/>
      <c r="C33" s="79"/>
      <c r="D33" s="79"/>
      <c r="E33" s="79"/>
      <c r="F33" s="79"/>
      <c r="G33" s="79"/>
    </row>
    <row r="34" spans="1:7" x14ac:dyDescent="0.2">
      <c r="A34" s="79"/>
      <c r="B34" s="79"/>
      <c r="C34" s="79"/>
      <c r="D34" s="79"/>
      <c r="E34" s="79"/>
      <c r="F34" s="77"/>
      <c r="G34" s="77"/>
    </row>
    <row r="35" spans="1:7" x14ac:dyDescent="0.2">
      <c r="A35" s="77"/>
      <c r="B35" s="77"/>
      <c r="C35" s="77"/>
      <c r="D35" s="77"/>
      <c r="E35" s="77"/>
      <c r="F35" s="77"/>
      <c r="G35" s="77"/>
    </row>
    <row r="36" spans="1:7" x14ac:dyDescent="0.2">
      <c r="A36" s="77"/>
      <c r="B36" s="77"/>
      <c r="C36" s="77"/>
      <c r="D36" s="77"/>
      <c r="E36" s="77"/>
      <c r="F36" s="77"/>
      <c r="G36" s="77"/>
    </row>
    <row r="37" spans="1:7" x14ac:dyDescent="0.2">
      <c r="A37" s="77"/>
      <c r="B37" s="77"/>
      <c r="C37" s="77"/>
      <c r="D37" s="77"/>
      <c r="E37" s="77"/>
      <c r="F37" s="77"/>
      <c r="G37" s="77"/>
    </row>
    <row r="38" spans="1:7" x14ac:dyDescent="0.2">
      <c r="A38" s="77"/>
      <c r="B38" s="77"/>
      <c r="C38" s="77"/>
      <c r="D38" s="77"/>
      <c r="E38" s="77"/>
      <c r="F38" s="77"/>
      <c r="G38" s="77"/>
    </row>
    <row r="39" spans="1:7" x14ac:dyDescent="0.2">
      <c r="A39" s="77"/>
      <c r="B39" s="77"/>
      <c r="C39" s="77"/>
      <c r="D39" s="77"/>
      <c r="E39" s="77"/>
      <c r="F39" s="77"/>
      <c r="G39" s="77"/>
    </row>
    <row r="40" spans="1:7" x14ac:dyDescent="0.2">
      <c r="A40" s="77"/>
      <c r="B40" s="77"/>
      <c r="C40" s="77"/>
      <c r="D40" s="77"/>
      <c r="E40" s="77"/>
      <c r="F40" s="77"/>
      <c r="G40" s="77"/>
    </row>
    <row r="41" spans="1:7" x14ac:dyDescent="0.2">
      <c r="A41" s="77"/>
      <c r="B41" s="77"/>
      <c r="C41" s="77"/>
      <c r="D41" s="77"/>
      <c r="E41" s="77"/>
      <c r="F41" s="77"/>
      <c r="G41" s="77"/>
    </row>
    <row r="42" spans="1:7" x14ac:dyDescent="0.2">
      <c r="A42" s="77"/>
      <c r="B42" s="77"/>
      <c r="C42" s="77"/>
      <c r="D42" s="77"/>
      <c r="E42" s="77"/>
      <c r="F42" s="77"/>
      <c r="G42" s="77"/>
    </row>
    <row r="43" spans="1:7" x14ac:dyDescent="0.2">
      <c r="A43" s="77"/>
      <c r="B43" s="77"/>
      <c r="C43" s="77"/>
      <c r="D43" s="77"/>
      <c r="E43" s="77"/>
      <c r="F43" s="77"/>
      <c r="G43" s="77"/>
    </row>
    <row r="44" spans="1:7" x14ac:dyDescent="0.2">
      <c r="A44" s="77"/>
      <c r="B44" s="77"/>
      <c r="C44" s="77"/>
      <c r="D44" s="77"/>
      <c r="E44" s="77"/>
      <c r="F44" s="77"/>
      <c r="G44" s="77"/>
    </row>
    <row r="45" spans="1:7" x14ac:dyDescent="0.2">
      <c r="A45" s="77"/>
      <c r="B45" s="77"/>
      <c r="C45" s="77"/>
      <c r="D45" s="77"/>
      <c r="E45" s="77"/>
      <c r="F45" s="77"/>
      <c r="G45" s="77"/>
    </row>
    <row r="46" spans="1:7" x14ac:dyDescent="0.2">
      <c r="A46" s="77"/>
      <c r="B46" s="77"/>
      <c r="C46" s="77"/>
      <c r="D46" s="77"/>
      <c r="E46" s="77"/>
      <c r="F46" s="77"/>
      <c r="G46" s="77"/>
    </row>
    <row r="47" spans="1:7" x14ac:dyDescent="0.2">
      <c r="A47" s="77"/>
      <c r="B47" s="77"/>
      <c r="C47" s="77"/>
      <c r="D47" s="77"/>
      <c r="E47" s="77"/>
      <c r="F47" s="77"/>
      <c r="G47" s="77"/>
    </row>
    <row r="48" spans="1:7" x14ac:dyDescent="0.2">
      <c r="A48" s="77"/>
      <c r="B48" s="77"/>
      <c r="C48" s="77"/>
      <c r="D48" s="77"/>
      <c r="E48" s="77"/>
      <c r="F48" s="77"/>
      <c r="G48" s="77"/>
    </row>
    <row r="49" spans="1:7" x14ac:dyDescent="0.2">
      <c r="A49" s="77"/>
      <c r="B49" s="77"/>
      <c r="C49" s="77"/>
      <c r="D49" s="77"/>
      <c r="E49" s="77"/>
      <c r="F49" s="77"/>
      <c r="G49" s="77"/>
    </row>
    <row r="50" spans="1:7" x14ac:dyDescent="0.2">
      <c r="A50" s="77"/>
      <c r="B50" s="77"/>
      <c r="C50" s="77"/>
      <c r="D50" s="77"/>
      <c r="E50" s="77"/>
      <c r="F50" s="77"/>
      <c r="G50" s="77"/>
    </row>
    <row r="51" spans="1:7" x14ac:dyDescent="0.2">
      <c r="A51" s="77"/>
      <c r="B51" s="77"/>
      <c r="C51" s="77"/>
      <c r="D51" s="77"/>
      <c r="E51" s="77"/>
      <c r="F51" s="77"/>
      <c r="G51" s="77"/>
    </row>
    <row r="52" spans="1:7" x14ac:dyDescent="0.2">
      <c r="A52" s="77"/>
      <c r="B52" s="77"/>
      <c r="C52" s="77"/>
      <c r="D52" s="77"/>
      <c r="E52" s="77"/>
      <c r="F52" s="77"/>
      <c r="G52" s="77"/>
    </row>
    <row r="53" spans="1:7" x14ac:dyDescent="0.2">
      <c r="A53" s="77"/>
      <c r="B53" s="77"/>
      <c r="C53" s="77"/>
      <c r="D53" s="77"/>
      <c r="E53" s="77"/>
      <c r="F53" s="77"/>
      <c r="G53" s="77"/>
    </row>
    <row r="54" spans="1:7" x14ac:dyDescent="0.2">
      <c r="A54" s="77"/>
      <c r="B54" s="77"/>
      <c r="C54" s="77"/>
      <c r="D54" s="77"/>
      <c r="E54" s="77"/>
      <c r="F54" s="77"/>
      <c r="G54" s="77"/>
    </row>
    <row r="55" spans="1:7" x14ac:dyDescent="0.2">
      <c r="A55" s="77"/>
      <c r="B55" s="77"/>
      <c r="C55" s="77"/>
      <c r="D55" s="77"/>
      <c r="E55" s="77"/>
      <c r="F55" s="77"/>
      <c r="G55" s="77"/>
    </row>
    <row r="56" spans="1:7" x14ac:dyDescent="0.2">
      <c r="A56" s="77"/>
      <c r="B56" s="77"/>
      <c r="C56" s="77"/>
      <c r="D56" s="77"/>
      <c r="E56" s="77"/>
      <c r="F56" s="77"/>
      <c r="G56" s="77"/>
    </row>
    <row r="57" spans="1:7" x14ac:dyDescent="0.2">
      <c r="A57" s="77"/>
      <c r="B57" s="77"/>
      <c r="C57" s="77"/>
      <c r="D57" s="77"/>
      <c r="E57" s="77"/>
      <c r="F57" s="77"/>
      <c r="G57" s="77"/>
    </row>
    <row r="58" spans="1:7" x14ac:dyDescent="0.2">
      <c r="A58" s="77"/>
      <c r="B58" s="77"/>
      <c r="C58" s="77"/>
      <c r="D58" s="77"/>
      <c r="E58" s="77"/>
    </row>
  </sheetData>
  <mergeCells count="4">
    <mergeCell ref="A23:F23"/>
    <mergeCell ref="B3:G3"/>
    <mergeCell ref="A25:E25"/>
    <mergeCell ref="A24:F24"/>
  </mergeCells>
  <pageMargins left="0.25" right="0.25" top="0.75" bottom="0.75" header="0.3" footer="0.3"/>
  <pageSetup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selection activeCell="A2" sqref="A2"/>
    </sheetView>
  </sheetViews>
  <sheetFormatPr defaultColWidth="9" defaultRowHeight="12.75" x14ac:dyDescent="0.2"/>
  <cols>
    <col min="1" max="1" width="38.5" style="5" bestFit="1" customWidth="1"/>
    <col min="2" max="2" width="11.875" style="5" customWidth="1"/>
    <col min="3" max="3" width="13.5" style="21" customWidth="1"/>
    <col min="4" max="4" width="13.625" style="5" customWidth="1"/>
    <col min="5" max="5" width="38.375" style="5" bestFit="1" customWidth="1"/>
    <col min="6" max="6" width="6.125" style="5" bestFit="1" customWidth="1"/>
    <col min="7" max="16384" width="9" style="5"/>
  </cols>
  <sheetData>
    <row r="1" spans="1:7" s="140" customFormat="1" ht="43.5" customHeight="1" x14ac:dyDescent="0.3">
      <c r="A1" s="651" t="s">
        <v>284</v>
      </c>
      <c r="B1" s="651"/>
      <c r="C1" s="651"/>
    </row>
    <row r="2" spans="1:7" ht="13.5" thickBot="1" x14ac:dyDescent="0.25">
      <c r="A2" s="22"/>
      <c r="B2" s="22"/>
    </row>
    <row r="3" spans="1:7" ht="14.25" customHeight="1" thickBot="1" x14ac:dyDescent="0.25">
      <c r="A3" s="384"/>
      <c r="B3" s="691" t="s">
        <v>159</v>
      </c>
      <c r="C3" s="692"/>
      <c r="D3" s="693"/>
    </row>
    <row r="4" spans="1:7" s="215" customFormat="1" ht="15.75" thickBot="1" x14ac:dyDescent="0.3">
      <c r="A4" s="383" t="s">
        <v>264</v>
      </c>
      <c r="B4" s="219" t="s">
        <v>117</v>
      </c>
      <c r="C4" s="219" t="s">
        <v>161</v>
      </c>
      <c r="D4" s="556" t="s">
        <v>395</v>
      </c>
    </row>
    <row r="5" spans="1:7" s="100" customFormat="1" ht="15" x14ac:dyDescent="0.25">
      <c r="A5" s="379" t="s">
        <v>81</v>
      </c>
      <c r="B5" s="209">
        <v>165</v>
      </c>
      <c r="C5" s="209">
        <v>84</v>
      </c>
      <c r="D5" s="555"/>
    </row>
    <row r="6" spans="1:7" s="100" customFormat="1" ht="15" x14ac:dyDescent="0.25">
      <c r="A6" s="379" t="s">
        <v>82</v>
      </c>
      <c r="B6" s="209">
        <v>375</v>
      </c>
      <c r="C6" s="209">
        <v>470</v>
      </c>
      <c r="D6" s="555"/>
    </row>
    <row r="7" spans="1:7" s="100" customFormat="1" ht="15" x14ac:dyDescent="0.25">
      <c r="A7" s="379" t="s">
        <v>34</v>
      </c>
      <c r="B7" s="209">
        <v>3</v>
      </c>
      <c r="C7" s="209">
        <v>3</v>
      </c>
      <c r="D7" s="555"/>
    </row>
    <row r="8" spans="1:7" s="100" customFormat="1" ht="15" x14ac:dyDescent="0.25">
      <c r="A8" s="379" t="s">
        <v>80</v>
      </c>
      <c r="B8" s="209">
        <v>326</v>
      </c>
      <c r="C8" s="209">
        <v>337</v>
      </c>
      <c r="D8" s="555">
        <v>354</v>
      </c>
    </row>
    <row r="9" spans="1:7" s="100" customFormat="1" ht="15" x14ac:dyDescent="0.25">
      <c r="A9" s="379" t="s">
        <v>83</v>
      </c>
      <c r="B9" s="209">
        <v>22</v>
      </c>
      <c r="C9" s="209">
        <v>19</v>
      </c>
      <c r="D9" s="555">
        <v>19</v>
      </c>
    </row>
    <row r="10" spans="1:7" s="100" customFormat="1" ht="15" x14ac:dyDescent="0.25">
      <c r="A10" s="379" t="s">
        <v>84</v>
      </c>
      <c r="B10" s="209">
        <v>173</v>
      </c>
      <c r="C10" s="209">
        <v>189</v>
      </c>
      <c r="D10" s="555">
        <v>213</v>
      </c>
    </row>
    <row r="11" spans="1:7" s="100" customFormat="1" ht="15" x14ac:dyDescent="0.25">
      <c r="A11" s="379" t="s">
        <v>85</v>
      </c>
      <c r="B11" s="209">
        <v>5</v>
      </c>
      <c r="C11" s="209">
        <v>14</v>
      </c>
      <c r="D11" s="555">
        <v>19</v>
      </c>
    </row>
    <row r="12" spans="1:7" s="100" customFormat="1" ht="15" x14ac:dyDescent="0.25">
      <c r="A12" s="379" t="s">
        <v>86</v>
      </c>
      <c r="B12" s="209">
        <v>145</v>
      </c>
      <c r="C12" s="209">
        <v>163</v>
      </c>
      <c r="D12" s="555">
        <v>165</v>
      </c>
    </row>
    <row r="13" spans="1:7" s="100" customFormat="1" ht="15" x14ac:dyDescent="0.25">
      <c r="A13" s="379" t="s">
        <v>88</v>
      </c>
      <c r="B13" s="209">
        <v>90</v>
      </c>
      <c r="C13" s="209">
        <v>92</v>
      </c>
      <c r="D13" s="555">
        <v>100</v>
      </c>
      <c r="F13" s="300"/>
      <c r="G13" s="226"/>
    </row>
    <row r="14" spans="1:7" s="100" customFormat="1" ht="15" x14ac:dyDescent="0.25">
      <c r="A14" s="379" t="s">
        <v>89</v>
      </c>
      <c r="B14" s="209">
        <v>70</v>
      </c>
      <c r="C14" s="209">
        <v>70</v>
      </c>
      <c r="D14" s="555">
        <v>82</v>
      </c>
    </row>
    <row r="15" spans="1:7" s="100" customFormat="1" ht="15" x14ac:dyDescent="0.25">
      <c r="A15" s="379" t="s">
        <v>91</v>
      </c>
      <c r="B15" s="209">
        <v>5</v>
      </c>
      <c r="C15" s="209">
        <v>5</v>
      </c>
      <c r="D15" s="555">
        <v>5</v>
      </c>
    </row>
    <row r="16" spans="1:7" s="100" customFormat="1" ht="15" x14ac:dyDescent="0.25">
      <c r="A16" s="379" t="s">
        <v>87</v>
      </c>
      <c r="B16" s="209">
        <v>164</v>
      </c>
      <c r="C16" s="209">
        <v>172</v>
      </c>
      <c r="D16" s="555">
        <v>162</v>
      </c>
    </row>
    <row r="17" spans="1:10" s="100" customFormat="1" ht="15" x14ac:dyDescent="0.25">
      <c r="A17" s="379" t="s">
        <v>93</v>
      </c>
      <c r="B17" s="209">
        <v>2</v>
      </c>
      <c r="C17" s="209">
        <v>2</v>
      </c>
      <c r="D17" s="555">
        <v>2</v>
      </c>
    </row>
    <row r="18" spans="1:10" s="100" customFormat="1" ht="15" x14ac:dyDescent="0.25">
      <c r="A18" s="379" t="s">
        <v>92</v>
      </c>
      <c r="B18" s="209">
        <v>15</v>
      </c>
      <c r="C18" s="209">
        <v>15</v>
      </c>
      <c r="D18" s="555">
        <v>21</v>
      </c>
    </row>
    <row r="19" spans="1:10" s="100" customFormat="1" ht="15" x14ac:dyDescent="0.25">
      <c r="A19" s="379" t="s">
        <v>94</v>
      </c>
      <c r="B19" s="209">
        <v>504</v>
      </c>
      <c r="C19" s="209">
        <v>613</v>
      </c>
      <c r="D19" s="555">
        <v>678</v>
      </c>
    </row>
    <row r="20" spans="1:10" s="100" customFormat="1" ht="15" x14ac:dyDescent="0.25">
      <c r="A20" s="379" t="s">
        <v>35</v>
      </c>
      <c r="B20" s="209">
        <v>8</v>
      </c>
      <c r="C20" s="209">
        <v>8</v>
      </c>
      <c r="D20" s="555">
        <v>8</v>
      </c>
    </row>
    <row r="21" spans="1:10" s="100" customFormat="1" ht="15" x14ac:dyDescent="0.25">
      <c r="A21" s="379" t="s">
        <v>36</v>
      </c>
      <c r="B21" s="210">
        <v>1094</v>
      </c>
      <c r="C21" s="210">
        <v>1253</v>
      </c>
      <c r="D21" s="210">
        <v>1425</v>
      </c>
    </row>
    <row r="22" spans="1:10" s="100" customFormat="1" ht="15" x14ac:dyDescent="0.25">
      <c r="A22" s="379" t="s">
        <v>37</v>
      </c>
      <c r="B22" s="209">
        <v>39</v>
      </c>
      <c r="C22" s="209">
        <v>40</v>
      </c>
      <c r="D22" s="555">
        <v>42</v>
      </c>
    </row>
    <row r="23" spans="1:10" s="100" customFormat="1" ht="15.75" thickBot="1" x14ac:dyDescent="0.3">
      <c r="A23" s="379" t="s">
        <v>90</v>
      </c>
      <c r="B23" s="209">
        <v>92</v>
      </c>
      <c r="C23" s="209">
        <v>74</v>
      </c>
      <c r="D23" s="555"/>
    </row>
    <row r="24" spans="1:10" s="148" customFormat="1" ht="15.75" thickBot="1" x14ac:dyDescent="0.3">
      <c r="A24" s="265" t="s">
        <v>1</v>
      </c>
      <c r="B24" s="263">
        <f>SUBTOTAL(109,B5:B23)</f>
        <v>3297</v>
      </c>
      <c r="C24" s="263">
        <f>SUM(C5:C23)</f>
        <v>3623</v>
      </c>
      <c r="D24" s="264">
        <f>SUM(D5:D23)</f>
        <v>3295</v>
      </c>
      <c r="E24" s="240"/>
    </row>
    <row r="25" spans="1:10" s="100" customFormat="1" ht="15" x14ac:dyDescent="0.25">
      <c r="A25" s="110"/>
      <c r="B25" s="110"/>
      <c r="C25" s="220"/>
    </row>
    <row r="26" spans="1:10" s="100" customFormat="1" ht="15" x14ac:dyDescent="0.25">
      <c r="A26" s="110" t="s">
        <v>147</v>
      </c>
      <c r="B26" s="110"/>
      <c r="C26" s="220"/>
    </row>
    <row r="27" spans="1:10" s="100" customFormat="1" ht="15" x14ac:dyDescent="0.25">
      <c r="A27" s="110" t="s">
        <v>151</v>
      </c>
      <c r="B27" s="110"/>
      <c r="C27" s="220"/>
    </row>
    <row r="28" spans="1:10" s="100" customFormat="1" ht="30.75" customHeight="1" x14ac:dyDescent="0.25">
      <c r="A28" s="642" t="s">
        <v>400</v>
      </c>
      <c r="B28" s="642"/>
      <c r="C28" s="642"/>
      <c r="D28" s="642"/>
      <c r="E28" s="585"/>
      <c r="F28" s="585"/>
      <c r="G28" s="585"/>
      <c r="H28" s="585"/>
      <c r="I28" s="585"/>
      <c r="J28" s="585"/>
    </row>
    <row r="29" spans="1:10" ht="78" customHeight="1" x14ac:dyDescent="0.25">
      <c r="A29" s="656" t="s">
        <v>410</v>
      </c>
      <c r="B29" s="656"/>
      <c r="C29" s="656"/>
      <c r="D29" s="656"/>
      <c r="E29" s="656"/>
    </row>
    <row r="30" spans="1:10" x14ac:dyDescent="0.2">
      <c r="A30" s="10"/>
      <c r="B30" s="10"/>
    </row>
    <row r="31" spans="1:10" x14ac:dyDescent="0.2">
      <c r="A31" s="10"/>
      <c r="B31" s="10"/>
    </row>
    <row r="32" spans="1:10" x14ac:dyDescent="0.2">
      <c r="A32" s="10"/>
      <c r="B32" s="10"/>
    </row>
    <row r="33" spans="1:3" x14ac:dyDescent="0.2">
      <c r="A33" s="10"/>
      <c r="B33" s="10"/>
    </row>
    <row r="35" spans="1:3" x14ac:dyDescent="0.2">
      <c r="C35" s="5"/>
    </row>
    <row r="36" spans="1:3" x14ac:dyDescent="0.2">
      <c r="C36" s="5"/>
    </row>
    <row r="37" spans="1:3" x14ac:dyDescent="0.2">
      <c r="C37" s="5"/>
    </row>
  </sheetData>
  <mergeCells count="4">
    <mergeCell ref="A1:C1"/>
    <mergeCell ref="B3:D3"/>
    <mergeCell ref="A28:D28"/>
    <mergeCell ref="A29:E29"/>
  </mergeCells>
  <pageMargins left="0.7" right="0.7" top="0.75" bottom="0.75" header="0.3" footer="0.3"/>
  <pageSetup orientation="landscape" r:id="rId1"/>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zoomScaleNormal="100" workbookViewId="0">
      <selection activeCell="A2" sqref="A2"/>
    </sheetView>
  </sheetViews>
  <sheetFormatPr defaultColWidth="9" defaultRowHeight="12.75" x14ac:dyDescent="0.2"/>
  <cols>
    <col min="1" max="1" width="27.375" style="5" customWidth="1"/>
    <col min="2" max="2" width="12.25" style="5" customWidth="1"/>
    <col min="3" max="3" width="15.25" style="5" customWidth="1"/>
    <col min="4" max="4" width="12.375" style="5" customWidth="1"/>
    <col min="5" max="5" width="21.375" style="5" customWidth="1"/>
    <col min="6" max="16384" width="9" style="5"/>
  </cols>
  <sheetData>
    <row r="1" spans="1:10" s="82" customFormat="1" ht="18.75" x14ac:dyDescent="0.3">
      <c r="A1" s="150" t="s">
        <v>285</v>
      </c>
      <c r="B1" s="218"/>
      <c r="C1" s="218"/>
    </row>
    <row r="2" spans="1:10" ht="13.5" thickBot="1" x14ac:dyDescent="0.25">
      <c r="A2" s="2"/>
      <c r="B2" s="21"/>
      <c r="C2" s="21"/>
    </row>
    <row r="3" spans="1:10" s="100" customFormat="1" ht="15.75" thickBot="1" x14ac:dyDescent="0.3">
      <c r="A3" s="385"/>
      <c r="B3" s="694"/>
      <c r="C3" s="695"/>
      <c r="D3" s="696"/>
      <c r="E3" s="117"/>
      <c r="F3" s="117"/>
      <c r="G3" s="117"/>
    </row>
    <row r="4" spans="1:10" s="100" customFormat="1" ht="15" customHeight="1" thickBot="1" x14ac:dyDescent="0.3">
      <c r="A4" s="387" t="s">
        <v>46</v>
      </c>
      <c r="B4" s="567" t="s">
        <v>117</v>
      </c>
      <c r="C4" s="567" t="s">
        <v>161</v>
      </c>
      <c r="D4" s="567" t="s">
        <v>340</v>
      </c>
      <c r="E4" s="200"/>
      <c r="F4" s="200"/>
      <c r="G4" s="200"/>
    </row>
    <row r="5" spans="1:10" s="100" customFormat="1" ht="15" x14ac:dyDescent="0.25">
      <c r="A5" s="386" t="s">
        <v>121</v>
      </c>
      <c r="B5" s="221">
        <v>958897</v>
      </c>
      <c r="C5" s="221">
        <v>959194</v>
      </c>
      <c r="D5" s="577">
        <v>350379</v>
      </c>
      <c r="E5" s="222"/>
      <c r="F5" s="223"/>
      <c r="G5" s="224"/>
    </row>
    <row r="6" spans="1:10" s="100" customFormat="1" ht="15" x14ac:dyDescent="0.25">
      <c r="A6" s="386" t="s">
        <v>50</v>
      </c>
      <c r="B6" s="221">
        <v>1391</v>
      </c>
      <c r="C6" s="221">
        <v>1536</v>
      </c>
      <c r="D6" s="577">
        <v>2112</v>
      </c>
      <c r="E6" s="222"/>
      <c r="F6" s="223"/>
      <c r="G6" s="224"/>
    </row>
    <row r="7" spans="1:10" s="100" customFormat="1" ht="15" x14ac:dyDescent="0.25">
      <c r="A7" s="386" t="s">
        <v>49</v>
      </c>
      <c r="B7" s="221">
        <v>3647</v>
      </c>
      <c r="C7" s="221">
        <v>3417</v>
      </c>
      <c r="D7" s="577">
        <v>2402</v>
      </c>
      <c r="E7" s="222"/>
      <c r="F7" s="223"/>
      <c r="G7" s="224"/>
      <c r="H7" s="222"/>
      <c r="I7" s="223"/>
      <c r="J7" s="224"/>
    </row>
    <row r="8" spans="1:10" s="100" customFormat="1" ht="15" x14ac:dyDescent="0.25">
      <c r="A8" s="386" t="s">
        <v>120</v>
      </c>
      <c r="B8" s="221">
        <v>30613</v>
      </c>
      <c r="C8" s="221">
        <v>23319</v>
      </c>
      <c r="D8" s="577">
        <v>4970</v>
      </c>
      <c r="E8" s="222"/>
      <c r="F8" s="223"/>
      <c r="G8" s="224"/>
      <c r="H8" s="222"/>
      <c r="I8" s="223"/>
      <c r="J8" s="224"/>
    </row>
    <row r="9" spans="1:10" s="100" customFormat="1" ht="15" x14ac:dyDescent="0.25">
      <c r="A9" s="386" t="s">
        <v>48</v>
      </c>
      <c r="B9" s="221">
        <v>593</v>
      </c>
      <c r="C9" s="301">
        <v>496</v>
      </c>
      <c r="D9" s="577">
        <v>525</v>
      </c>
      <c r="E9" s="222"/>
      <c r="F9" s="223"/>
      <c r="G9" s="224"/>
      <c r="H9" s="222"/>
      <c r="I9" s="223"/>
      <c r="J9" s="224"/>
    </row>
    <row r="10" spans="1:10" s="100" customFormat="1" ht="15" x14ac:dyDescent="0.25">
      <c r="A10" s="386" t="s">
        <v>47</v>
      </c>
      <c r="B10" s="221">
        <v>227</v>
      </c>
      <c r="C10" s="301">
        <v>189</v>
      </c>
      <c r="D10" s="577">
        <v>179</v>
      </c>
      <c r="E10" s="222"/>
      <c r="F10" s="223"/>
      <c r="G10" s="224"/>
      <c r="H10" s="222"/>
      <c r="I10" s="223"/>
      <c r="J10" s="224"/>
    </row>
    <row r="11" spans="1:10" s="100" customFormat="1" ht="15" x14ac:dyDescent="0.25">
      <c r="A11" s="386" t="s">
        <v>165</v>
      </c>
      <c r="B11" s="100">
        <v>832</v>
      </c>
      <c r="C11" s="100">
        <v>502</v>
      </c>
      <c r="D11" s="577">
        <v>22</v>
      </c>
      <c r="E11" s="222"/>
      <c r="F11" s="223"/>
      <c r="G11" s="224"/>
      <c r="H11" s="222"/>
      <c r="I11" s="223"/>
      <c r="J11" s="224"/>
    </row>
    <row r="12" spans="1:10" s="100" customFormat="1" ht="15" x14ac:dyDescent="0.25">
      <c r="E12" s="111"/>
      <c r="F12" s="113"/>
      <c r="G12" s="113"/>
      <c r="H12" s="225"/>
      <c r="I12" s="223"/>
      <c r="J12" s="224"/>
    </row>
    <row r="13" spans="1:10" s="100" customFormat="1" ht="15" x14ac:dyDescent="0.25">
      <c r="A13" s="110" t="s">
        <v>147</v>
      </c>
      <c r="E13" s="111"/>
      <c r="F13" s="113"/>
      <c r="G13" s="113"/>
      <c r="H13" s="222"/>
      <c r="I13" s="223"/>
      <c r="J13" s="224"/>
    </row>
    <row r="14" spans="1:10" s="100" customFormat="1" ht="31.5" customHeight="1" x14ac:dyDescent="0.25">
      <c r="A14" s="642" t="s">
        <v>403</v>
      </c>
      <c r="B14" s="642"/>
      <c r="C14" s="642"/>
      <c r="D14" s="642"/>
      <c r="E14" s="111"/>
      <c r="F14" s="113"/>
      <c r="G14" s="113"/>
      <c r="H14" s="222"/>
      <c r="I14" s="223"/>
      <c r="J14" s="224"/>
    </row>
    <row r="15" spans="1:10" x14ac:dyDescent="0.2">
      <c r="E15" s="25"/>
      <c r="F15" s="11"/>
      <c r="G15" s="11"/>
    </row>
    <row r="31" spans="1:1" x14ac:dyDescent="0.2">
      <c r="A31" s="25"/>
    </row>
    <row r="32" spans="1:1" x14ac:dyDescent="0.2">
      <c r="A32" s="26"/>
    </row>
    <row r="33" spans="1:1" x14ac:dyDescent="0.2">
      <c r="A33" s="26"/>
    </row>
    <row r="34" spans="1:1" x14ac:dyDescent="0.2">
      <c r="A34" s="26"/>
    </row>
    <row r="35" spans="1:1" x14ac:dyDescent="0.2">
      <c r="A35" s="25"/>
    </row>
    <row r="36" spans="1:1" x14ac:dyDescent="0.2">
      <c r="A36" s="26"/>
    </row>
    <row r="37" spans="1:1" x14ac:dyDescent="0.2">
      <c r="A37" s="26"/>
    </row>
    <row r="38" spans="1:1" x14ac:dyDescent="0.2">
      <c r="A38" s="26"/>
    </row>
    <row r="39" spans="1:1" x14ac:dyDescent="0.2">
      <c r="A39" s="25"/>
    </row>
    <row r="40" spans="1:1" x14ac:dyDescent="0.2">
      <c r="A40" s="26"/>
    </row>
    <row r="41" spans="1:1" x14ac:dyDescent="0.2">
      <c r="A41" s="26"/>
    </row>
    <row r="42" spans="1:1" x14ac:dyDescent="0.2">
      <c r="A42" s="26"/>
    </row>
    <row r="43" spans="1:1" x14ac:dyDescent="0.2">
      <c r="A43" s="26"/>
    </row>
    <row r="44" spans="1:1" x14ac:dyDescent="0.2">
      <c r="A44" s="26"/>
    </row>
    <row r="45" spans="1:1" x14ac:dyDescent="0.2">
      <c r="A45" s="26"/>
    </row>
    <row r="46" spans="1:1" x14ac:dyDescent="0.2">
      <c r="A46" s="26"/>
    </row>
    <row r="47" spans="1:1" x14ac:dyDescent="0.2">
      <c r="A47" s="26"/>
    </row>
    <row r="48" spans="1:1" x14ac:dyDescent="0.2">
      <c r="A48" s="26"/>
    </row>
    <row r="49" spans="1:1" x14ac:dyDescent="0.2">
      <c r="A49" s="26"/>
    </row>
    <row r="50" spans="1:1" x14ac:dyDescent="0.2">
      <c r="A50" s="26"/>
    </row>
    <row r="51" spans="1:1" x14ac:dyDescent="0.2">
      <c r="A51" s="26"/>
    </row>
    <row r="52" spans="1:1" x14ac:dyDescent="0.2">
      <c r="A52" s="25"/>
    </row>
    <row r="53" spans="1:1" x14ac:dyDescent="0.2">
      <c r="A53" s="26"/>
    </row>
    <row r="54" spans="1:1" x14ac:dyDescent="0.2">
      <c r="A54" s="25"/>
    </row>
  </sheetData>
  <mergeCells count="2">
    <mergeCell ref="B3:D3"/>
    <mergeCell ref="A14:D14"/>
  </mergeCells>
  <pageMargins left="0.25" right="0.25" top="0.75" bottom="0.75" header="0.3" footer="0.3"/>
  <pageSetup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workbookViewId="0">
      <selection activeCell="A2" sqref="A2"/>
    </sheetView>
  </sheetViews>
  <sheetFormatPr defaultRowHeight="14.25" x14ac:dyDescent="0.2"/>
  <cols>
    <col min="1" max="1" width="41.75" customWidth="1"/>
    <col min="2" max="2" width="20.125" customWidth="1"/>
    <col min="3" max="3" width="17.875" customWidth="1"/>
    <col min="4" max="4" width="19.25" customWidth="1"/>
    <col min="5" max="5" width="19.625" customWidth="1"/>
    <col min="6" max="6" width="14.25" customWidth="1"/>
    <col min="7" max="7" width="23.375" customWidth="1"/>
    <col min="8" max="8" width="16.625" customWidth="1"/>
    <col min="9" max="9" width="16.75" customWidth="1"/>
  </cols>
  <sheetData>
    <row r="1" spans="1:5" s="82" customFormat="1" ht="18.75" x14ac:dyDescent="0.3">
      <c r="A1" s="150" t="s">
        <v>286</v>
      </c>
      <c r="B1" s="218"/>
    </row>
    <row r="2" spans="1:5" ht="15" thickBot="1" x14ac:dyDescent="0.25"/>
    <row r="3" spans="1:5" s="100" customFormat="1" ht="60.75" customHeight="1" thickBot="1" x14ac:dyDescent="0.3">
      <c r="A3" s="331" t="s">
        <v>388</v>
      </c>
      <c r="B3" s="388" t="s">
        <v>251</v>
      </c>
      <c r="C3" s="487" t="s">
        <v>252</v>
      </c>
      <c r="D3" s="487" t="s">
        <v>389</v>
      </c>
      <c r="E3" s="487" t="s">
        <v>390</v>
      </c>
    </row>
    <row r="4" spans="1:5" s="100" customFormat="1" ht="15" x14ac:dyDescent="0.25">
      <c r="A4" s="259" t="s">
        <v>80</v>
      </c>
      <c r="B4" s="483">
        <v>20348</v>
      </c>
      <c r="C4" s="485">
        <v>1359729898.3399999</v>
      </c>
      <c r="D4" s="483">
        <v>127</v>
      </c>
      <c r="E4" s="485">
        <v>6272424.1399999997</v>
      </c>
    </row>
    <row r="5" spans="1:5" s="117" customFormat="1" ht="15" x14ac:dyDescent="0.25">
      <c r="A5" s="302" t="s">
        <v>83</v>
      </c>
      <c r="B5" s="484">
        <v>506</v>
      </c>
      <c r="C5" s="486">
        <v>442202076</v>
      </c>
      <c r="D5" s="484"/>
      <c r="E5" s="486"/>
    </row>
    <row r="6" spans="1:5" s="100" customFormat="1" ht="15" x14ac:dyDescent="0.25">
      <c r="A6" s="259" t="s">
        <v>84</v>
      </c>
      <c r="B6" s="483">
        <v>11411</v>
      </c>
      <c r="C6" s="485">
        <v>8019555189</v>
      </c>
      <c r="D6" s="483"/>
      <c r="E6" s="485"/>
    </row>
    <row r="7" spans="1:5" s="117" customFormat="1" ht="15" x14ac:dyDescent="0.25">
      <c r="A7" s="302" t="s">
        <v>85</v>
      </c>
      <c r="B7" s="484">
        <v>2666</v>
      </c>
      <c r="C7" s="486">
        <v>2254343548.3800001</v>
      </c>
      <c r="D7" s="484"/>
      <c r="E7" s="486"/>
    </row>
    <row r="8" spans="1:5" s="100" customFormat="1" ht="15" x14ac:dyDescent="0.25">
      <c r="A8" s="259" t="s">
        <v>86</v>
      </c>
      <c r="B8" s="483">
        <v>8648</v>
      </c>
      <c r="C8" s="485">
        <v>711475521.35000002</v>
      </c>
      <c r="D8" s="483"/>
      <c r="E8" s="485"/>
    </row>
    <row r="9" spans="1:5" s="117" customFormat="1" ht="15" x14ac:dyDescent="0.25">
      <c r="A9" s="302" t="s">
        <v>88</v>
      </c>
      <c r="B9" s="484">
        <v>3768</v>
      </c>
      <c r="C9" s="486">
        <v>1143300814.5899999</v>
      </c>
      <c r="D9" s="484">
        <v>4</v>
      </c>
      <c r="E9" s="486">
        <v>0</v>
      </c>
    </row>
    <row r="10" spans="1:5" s="100" customFormat="1" ht="15" x14ac:dyDescent="0.25">
      <c r="A10" s="259" t="s">
        <v>89</v>
      </c>
      <c r="B10" s="483">
        <v>2121</v>
      </c>
      <c r="C10" s="485">
        <v>569864696.83099997</v>
      </c>
      <c r="D10" s="483"/>
      <c r="E10" s="485"/>
    </row>
    <row r="11" spans="1:5" s="117" customFormat="1" ht="15" x14ac:dyDescent="0.25">
      <c r="A11" s="302" t="s">
        <v>91</v>
      </c>
      <c r="B11" s="484">
        <v>143</v>
      </c>
      <c r="C11" s="486">
        <v>298507586.29400003</v>
      </c>
      <c r="D11" s="484"/>
      <c r="E11" s="486"/>
    </row>
    <row r="12" spans="1:5" s="100" customFormat="1" ht="15" x14ac:dyDescent="0.25">
      <c r="A12" s="259" t="s">
        <v>87</v>
      </c>
      <c r="B12" s="483">
        <v>42084</v>
      </c>
      <c r="C12" s="485">
        <v>3619682810.3000002</v>
      </c>
      <c r="D12" s="483">
        <v>488</v>
      </c>
      <c r="E12" s="485">
        <v>50986063.270000003</v>
      </c>
    </row>
    <row r="13" spans="1:5" s="117" customFormat="1" ht="15" x14ac:dyDescent="0.25">
      <c r="A13" s="302" t="s">
        <v>93</v>
      </c>
      <c r="B13" s="484">
        <v>11</v>
      </c>
      <c r="C13" s="486">
        <v>274226547</v>
      </c>
      <c r="D13" s="484"/>
      <c r="E13" s="486"/>
    </row>
    <row r="14" spans="1:5" s="100" customFormat="1" ht="15" x14ac:dyDescent="0.25">
      <c r="A14" s="259" t="s">
        <v>92</v>
      </c>
      <c r="B14" s="483">
        <v>9778</v>
      </c>
      <c r="C14" s="485">
        <v>904463547.01999998</v>
      </c>
      <c r="D14" s="483">
        <v>2</v>
      </c>
      <c r="E14" s="485">
        <v>0</v>
      </c>
    </row>
    <row r="15" spans="1:5" s="117" customFormat="1" ht="15" x14ac:dyDescent="0.25">
      <c r="A15" s="302" t="s">
        <v>94</v>
      </c>
      <c r="B15" s="484">
        <v>6291</v>
      </c>
      <c r="C15" s="486">
        <v>17884049084.07</v>
      </c>
      <c r="D15" s="484"/>
      <c r="E15" s="486"/>
    </row>
    <row r="16" spans="1:5" s="117" customFormat="1" ht="15" x14ac:dyDescent="0.25">
      <c r="A16" s="259" t="s">
        <v>35</v>
      </c>
      <c r="B16" s="483">
        <v>164</v>
      </c>
      <c r="C16" s="485">
        <v>97059658</v>
      </c>
      <c r="D16" s="483"/>
      <c r="E16" s="485"/>
    </row>
    <row r="17" spans="1:13" s="117" customFormat="1" ht="15" x14ac:dyDescent="0.25">
      <c r="A17" s="302" t="s">
        <v>36</v>
      </c>
      <c r="B17" s="484">
        <v>1577</v>
      </c>
      <c r="C17" s="486">
        <v>6183738409</v>
      </c>
      <c r="D17" s="484"/>
      <c r="E17" s="486"/>
    </row>
    <row r="18" spans="1:13" s="117" customFormat="1" ht="15.75" thickBot="1" x14ac:dyDescent="0.3">
      <c r="A18" s="259" t="s">
        <v>37</v>
      </c>
      <c r="B18" s="483">
        <v>2597</v>
      </c>
      <c r="C18" s="485">
        <v>1601510573</v>
      </c>
      <c r="D18" s="483"/>
      <c r="E18" s="485"/>
    </row>
    <row r="19" spans="1:13" s="117" customFormat="1" ht="15.75" thickBot="1" x14ac:dyDescent="0.3">
      <c r="A19" s="389" t="s">
        <v>1</v>
      </c>
      <c r="B19" s="391">
        <f>SUM(B4:B18)</f>
        <v>112113</v>
      </c>
      <c r="C19" s="392">
        <f>SUM(C4:C18)</f>
        <v>45363709959.175003</v>
      </c>
      <c r="D19" s="391">
        <f>SUM(D4:D18)</f>
        <v>621</v>
      </c>
      <c r="E19" s="392">
        <f>SUM(E4:E18)</f>
        <v>57258487.410000004</v>
      </c>
    </row>
    <row r="20" spans="1:13" s="100" customFormat="1" ht="15" x14ac:dyDescent="0.25"/>
    <row r="21" spans="1:13" s="100" customFormat="1" ht="15" x14ac:dyDescent="0.25">
      <c r="A21" s="110" t="s">
        <v>147</v>
      </c>
      <c r="F21" s="111"/>
      <c r="G21" s="113"/>
      <c r="H21" s="113"/>
      <c r="I21" s="222"/>
      <c r="J21" s="223"/>
      <c r="K21" s="224"/>
    </row>
    <row r="22" spans="1:13" s="117" customFormat="1" ht="15" x14ac:dyDescent="0.25">
      <c r="A22" s="130" t="s">
        <v>253</v>
      </c>
      <c r="B22" s="127"/>
      <c r="C22" s="128"/>
      <c r="D22" s="129"/>
      <c r="E22" s="127"/>
      <c r="F22" s="128"/>
      <c r="G22" s="142"/>
      <c r="H22" s="110"/>
      <c r="I22" s="110"/>
      <c r="J22" s="110"/>
      <c r="K22" s="110"/>
      <c r="L22" s="110"/>
      <c r="M22" s="110"/>
    </row>
    <row r="23" spans="1:13" s="117" customFormat="1" ht="15" customHeight="1" x14ac:dyDescent="0.25">
      <c r="A23" s="130" t="s">
        <v>402</v>
      </c>
      <c r="B23" s="127"/>
      <c r="C23" s="128"/>
      <c r="D23" s="129"/>
      <c r="E23" s="127"/>
      <c r="F23" s="128"/>
      <c r="G23" s="142"/>
      <c r="H23" s="110"/>
      <c r="I23" s="110"/>
      <c r="J23" s="110"/>
      <c r="K23" s="110"/>
      <c r="L23" s="110"/>
      <c r="M23" s="110"/>
    </row>
    <row r="24" spans="1:13" s="117" customFormat="1" ht="15" x14ac:dyDescent="0.25">
      <c r="A24" s="409" t="s">
        <v>260</v>
      </c>
      <c r="B24" s="127"/>
      <c r="C24" s="128"/>
      <c r="D24" s="129"/>
      <c r="E24" s="127"/>
      <c r="F24" s="128"/>
      <c r="G24" s="142"/>
      <c r="H24" s="110"/>
      <c r="I24" s="110"/>
      <c r="J24" s="110"/>
      <c r="K24" s="110"/>
      <c r="L24" s="110"/>
      <c r="M24" s="110"/>
    </row>
    <row r="25" spans="1:13" ht="79.5" customHeight="1" x14ac:dyDescent="0.25">
      <c r="A25" s="656" t="s">
        <v>410</v>
      </c>
      <c r="B25" s="656"/>
      <c r="C25" s="656"/>
      <c r="D25" s="656"/>
      <c r="E25" s="656"/>
    </row>
    <row r="26" spans="1:13" ht="15.75" x14ac:dyDescent="0.3">
      <c r="B26" s="80"/>
    </row>
    <row r="27" spans="1:13" ht="15.75" x14ac:dyDescent="0.3">
      <c r="B27" s="80"/>
    </row>
    <row r="28" spans="1:13" ht="15.75" x14ac:dyDescent="0.3">
      <c r="B28" s="80"/>
    </row>
    <row r="29" spans="1:13" ht="15.75" x14ac:dyDescent="0.3">
      <c r="B29" s="80"/>
    </row>
    <row r="30" spans="1:13" ht="15.75" x14ac:dyDescent="0.3">
      <c r="B30" s="80"/>
    </row>
    <row r="31" spans="1:13" ht="15.75" x14ac:dyDescent="0.3">
      <c r="B31" s="80"/>
    </row>
    <row r="32" spans="1:13" ht="15.75" x14ac:dyDescent="0.3">
      <c r="B32" s="80"/>
    </row>
    <row r="33" spans="2:2" ht="15.75" x14ac:dyDescent="0.3">
      <c r="B33" s="80"/>
    </row>
    <row r="34" spans="2:2" ht="15.75" x14ac:dyDescent="0.3">
      <c r="B34" s="80"/>
    </row>
    <row r="35" spans="2:2" ht="15.75" x14ac:dyDescent="0.3">
      <c r="B35" s="80"/>
    </row>
    <row r="36" spans="2:2" ht="15.75" x14ac:dyDescent="0.3">
      <c r="B36" s="80"/>
    </row>
    <row r="37" spans="2:2" ht="15.75" x14ac:dyDescent="0.3">
      <c r="B37" s="80"/>
    </row>
    <row r="38" spans="2:2" ht="15.75" x14ac:dyDescent="0.3">
      <c r="B38" s="80"/>
    </row>
    <row r="39" spans="2:2" ht="15.75" x14ac:dyDescent="0.3">
      <c r="B39" s="80"/>
    </row>
  </sheetData>
  <mergeCells count="1">
    <mergeCell ref="A25:E25"/>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2" sqref="A2"/>
    </sheetView>
  </sheetViews>
  <sheetFormatPr defaultRowHeight="14.25" x14ac:dyDescent="0.2"/>
  <cols>
    <col min="1" max="1" width="39" customWidth="1"/>
    <col min="2" max="2" width="21.125" customWidth="1"/>
    <col min="3" max="3" width="18.625" customWidth="1"/>
    <col min="4" max="4" width="20.375" customWidth="1"/>
    <col min="5" max="5" width="22.25" customWidth="1"/>
    <col min="7" max="7" width="27" bestFit="1" customWidth="1"/>
    <col min="9" max="9" width="14.875" customWidth="1"/>
  </cols>
  <sheetData>
    <row r="1" spans="1:6" s="82" customFormat="1" ht="18.75" x14ac:dyDescent="0.3">
      <c r="A1" s="150" t="s">
        <v>283</v>
      </c>
      <c r="B1" s="218"/>
    </row>
    <row r="2" spans="1:6" ht="15" thickBot="1" x14ac:dyDescent="0.25"/>
    <row r="3" spans="1:6" s="100" customFormat="1" ht="59.25" customHeight="1" thickBot="1" x14ac:dyDescent="0.3">
      <c r="A3" s="331" t="s">
        <v>388</v>
      </c>
      <c r="B3" s="490" t="s">
        <v>246</v>
      </c>
      <c r="C3" s="491" t="s">
        <v>254</v>
      </c>
      <c r="D3" s="492" t="s">
        <v>366</v>
      </c>
      <c r="E3" s="492" t="s">
        <v>391</v>
      </c>
      <c r="F3" s="310"/>
    </row>
    <row r="4" spans="1:6" s="100" customFormat="1" ht="15" x14ac:dyDescent="0.25">
      <c r="A4" s="259" t="s">
        <v>80</v>
      </c>
      <c r="B4" s="483">
        <v>18079</v>
      </c>
      <c r="C4" s="485">
        <v>919930020.35000002</v>
      </c>
      <c r="D4" s="483">
        <v>10</v>
      </c>
      <c r="E4" s="485">
        <v>23870.3</v>
      </c>
    </row>
    <row r="5" spans="1:6" s="117" customFormat="1" ht="15" x14ac:dyDescent="0.25">
      <c r="A5" s="302" t="s">
        <v>83</v>
      </c>
      <c r="B5" s="484">
        <v>130</v>
      </c>
      <c r="C5" s="486">
        <v>27045242</v>
      </c>
      <c r="D5" s="484"/>
      <c r="E5" s="486"/>
    </row>
    <row r="6" spans="1:6" s="100" customFormat="1" ht="15" x14ac:dyDescent="0.25">
      <c r="A6" s="259" t="s">
        <v>84</v>
      </c>
      <c r="B6" s="483">
        <v>7864</v>
      </c>
      <c r="C6" s="485">
        <v>4136706819</v>
      </c>
      <c r="D6" s="483"/>
      <c r="E6" s="485"/>
    </row>
    <row r="7" spans="1:6" s="117" customFormat="1" ht="15" x14ac:dyDescent="0.25">
      <c r="A7" s="302" t="s">
        <v>85</v>
      </c>
      <c r="B7" s="484">
        <v>80</v>
      </c>
      <c r="C7" s="486">
        <v>26203502.559999999</v>
      </c>
      <c r="D7" s="484"/>
      <c r="E7" s="486"/>
    </row>
    <row r="8" spans="1:6" s="100" customFormat="1" ht="15" x14ac:dyDescent="0.25">
      <c r="A8" s="259" t="s">
        <v>86</v>
      </c>
      <c r="B8" s="483">
        <v>37942</v>
      </c>
      <c r="C8" s="485">
        <v>369850546.13999999</v>
      </c>
      <c r="D8" s="483"/>
      <c r="E8" s="485"/>
    </row>
    <row r="9" spans="1:6" s="117" customFormat="1" ht="15" x14ac:dyDescent="0.25">
      <c r="A9" s="302" t="s">
        <v>88</v>
      </c>
      <c r="B9" s="484">
        <v>481</v>
      </c>
      <c r="C9" s="486">
        <v>158173507.30000001</v>
      </c>
      <c r="D9" s="484"/>
      <c r="E9" s="486"/>
    </row>
    <row r="10" spans="1:6" s="100" customFormat="1" ht="15" x14ac:dyDescent="0.25">
      <c r="A10" s="259" t="s">
        <v>89</v>
      </c>
      <c r="B10" s="483">
        <v>2168</v>
      </c>
      <c r="C10" s="485">
        <v>7285153.4340000004</v>
      </c>
      <c r="D10" s="483"/>
      <c r="E10" s="485"/>
    </row>
    <row r="11" spans="1:6" s="117" customFormat="1" ht="15" x14ac:dyDescent="0.25">
      <c r="A11" s="302" t="s">
        <v>91</v>
      </c>
      <c r="B11" s="484">
        <v>161</v>
      </c>
      <c r="C11" s="486">
        <v>6194744.96</v>
      </c>
      <c r="D11" s="484"/>
      <c r="E11" s="486"/>
    </row>
    <row r="12" spans="1:6" s="100" customFormat="1" ht="15" x14ac:dyDescent="0.25">
      <c r="A12" s="259" t="s">
        <v>87</v>
      </c>
      <c r="B12" s="483">
        <v>77923</v>
      </c>
      <c r="C12" s="485">
        <v>17586907843.639999</v>
      </c>
      <c r="D12" s="483">
        <v>426</v>
      </c>
      <c r="E12" s="485">
        <v>44742121.210000001</v>
      </c>
    </row>
    <row r="13" spans="1:6" s="117" customFormat="1" ht="15" x14ac:dyDescent="0.25">
      <c r="A13" s="302" t="s">
        <v>92</v>
      </c>
      <c r="B13" s="484">
        <v>38756</v>
      </c>
      <c r="C13" s="486">
        <v>242140593.27000001</v>
      </c>
      <c r="D13" s="484"/>
      <c r="E13" s="486"/>
    </row>
    <row r="14" spans="1:6" s="100" customFormat="1" ht="15" x14ac:dyDescent="0.25">
      <c r="A14" s="259" t="s">
        <v>94</v>
      </c>
      <c r="B14" s="483">
        <v>2428</v>
      </c>
      <c r="C14" s="485">
        <v>2664161671.5700002</v>
      </c>
      <c r="D14" s="483"/>
      <c r="E14" s="485"/>
    </row>
    <row r="15" spans="1:6" s="117" customFormat="1" ht="15" x14ac:dyDescent="0.25">
      <c r="A15" s="302" t="s">
        <v>35</v>
      </c>
      <c r="B15" s="484">
        <v>98</v>
      </c>
      <c r="C15" s="486">
        <v>4443099</v>
      </c>
      <c r="D15" s="484"/>
      <c r="E15" s="486"/>
    </row>
    <row r="16" spans="1:6" s="100" customFormat="1" ht="15" x14ac:dyDescent="0.25">
      <c r="A16" s="259" t="s">
        <v>36</v>
      </c>
      <c r="B16" s="483">
        <v>206</v>
      </c>
      <c r="C16" s="485">
        <v>68693084</v>
      </c>
      <c r="D16" s="483"/>
      <c r="E16" s="485"/>
    </row>
    <row r="17" spans="1:13" s="117" customFormat="1" ht="15.75" thickBot="1" x14ac:dyDescent="0.3">
      <c r="A17" s="302" t="s">
        <v>37</v>
      </c>
      <c r="B17" s="484">
        <v>2511</v>
      </c>
      <c r="C17" s="486">
        <v>776380044</v>
      </c>
      <c r="D17" s="484">
        <v>2</v>
      </c>
      <c r="E17" s="486">
        <v>0</v>
      </c>
    </row>
    <row r="18" spans="1:13" s="100" customFormat="1" ht="15.75" thickBot="1" x14ac:dyDescent="0.3">
      <c r="A18" s="326" t="s">
        <v>1</v>
      </c>
      <c r="B18" s="488">
        <f>SUM(B4:B17)</f>
        <v>188827</v>
      </c>
      <c r="C18" s="489">
        <f>SUM(C4:C17)</f>
        <v>26994115871.224003</v>
      </c>
      <c r="D18" s="488">
        <f>SUM(D4:D17)</f>
        <v>438</v>
      </c>
      <c r="E18" s="489">
        <f>SUM(E4:E17)</f>
        <v>44765991.509999998</v>
      </c>
    </row>
    <row r="19" spans="1:13" s="100" customFormat="1" ht="15" x14ac:dyDescent="0.25"/>
    <row r="20" spans="1:13" s="100" customFormat="1" ht="15" x14ac:dyDescent="0.25">
      <c r="A20" s="110" t="s">
        <v>147</v>
      </c>
      <c r="F20" s="111"/>
      <c r="G20" s="113"/>
      <c r="H20" s="113"/>
      <c r="I20" s="222"/>
      <c r="J20" s="223"/>
      <c r="K20" s="224"/>
    </row>
    <row r="21" spans="1:13" s="117" customFormat="1" ht="15" x14ac:dyDescent="0.25">
      <c r="A21" s="130" t="s">
        <v>253</v>
      </c>
      <c r="B21" s="127"/>
      <c r="C21" s="128"/>
      <c r="D21" s="129"/>
      <c r="E21" s="127"/>
      <c r="F21" s="128"/>
      <c r="G21" s="142"/>
      <c r="H21" s="110"/>
      <c r="I21" s="110"/>
      <c r="J21" s="110"/>
      <c r="K21" s="110"/>
      <c r="L21" s="110"/>
      <c r="M21" s="110"/>
    </row>
    <row r="22" spans="1:13" s="117" customFormat="1" ht="15" x14ac:dyDescent="0.25">
      <c r="A22" s="130" t="s">
        <v>402</v>
      </c>
      <c r="B22" s="127"/>
      <c r="C22" s="128"/>
      <c r="D22" s="129"/>
      <c r="E22" s="127"/>
      <c r="F22" s="128"/>
      <c r="G22" s="142"/>
      <c r="H22" s="110"/>
      <c r="I22" s="110"/>
      <c r="J22" s="110"/>
      <c r="K22" s="110"/>
      <c r="L22" s="110"/>
      <c r="M22" s="110"/>
    </row>
    <row r="23" spans="1:13" s="117" customFormat="1" ht="15" x14ac:dyDescent="0.25">
      <c r="A23" s="409" t="s">
        <v>260</v>
      </c>
      <c r="B23" s="127"/>
      <c r="C23" s="128"/>
      <c r="D23" s="129"/>
      <c r="E23" s="127"/>
      <c r="F23" s="128"/>
      <c r="G23" s="142"/>
      <c r="H23" s="110"/>
      <c r="I23" s="110"/>
      <c r="J23" s="110"/>
      <c r="K23" s="110"/>
      <c r="L23" s="110"/>
      <c r="M23" s="110"/>
    </row>
    <row r="24" spans="1:13" ht="79.5" customHeight="1" x14ac:dyDescent="0.25">
      <c r="A24" s="656" t="s">
        <v>410</v>
      </c>
      <c r="B24" s="656"/>
      <c r="C24" s="656"/>
      <c r="D24" s="656"/>
      <c r="E24" s="656"/>
    </row>
  </sheetData>
  <mergeCells count="1">
    <mergeCell ref="A24:E2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zoomScaleNormal="100" workbookViewId="0">
      <selection activeCell="A2" sqref="A2"/>
    </sheetView>
  </sheetViews>
  <sheetFormatPr defaultColWidth="9" defaultRowHeight="12.75" x14ac:dyDescent="0.2"/>
  <cols>
    <col min="1" max="1" width="9" style="5"/>
    <col min="2" max="2" width="23.875" style="5" customWidth="1"/>
    <col min="3" max="3" width="15.75" style="5" customWidth="1"/>
    <col min="4" max="4" width="15" style="5" customWidth="1"/>
    <col min="5" max="5" width="16.375" style="5" customWidth="1"/>
    <col min="6" max="6" width="14.625" style="5" bestFit="1" customWidth="1"/>
    <col min="7" max="7" width="14.375" style="5" customWidth="1"/>
    <col min="8" max="8" width="13.5" style="5" customWidth="1"/>
    <col min="9" max="9" width="13.625" style="5" customWidth="1"/>
    <col min="10" max="10" width="15.875" style="5" bestFit="1" customWidth="1"/>
    <col min="11" max="11" width="14.5" style="5" bestFit="1" customWidth="1"/>
    <col min="12" max="12" width="14.125" style="5" bestFit="1" customWidth="1"/>
    <col min="13" max="13" width="14.125" style="5" customWidth="1"/>
    <col min="14" max="14" width="17.375" style="5" customWidth="1"/>
    <col min="15" max="15" width="12.5" style="5" bestFit="1" customWidth="1"/>
    <col min="16" max="16" width="12" style="5" bestFit="1" customWidth="1"/>
    <col min="17" max="16384" width="9" style="5"/>
  </cols>
  <sheetData>
    <row r="1" spans="1:12" s="194" customFormat="1" ht="18.75" x14ac:dyDescent="0.3">
      <c r="A1" s="85" t="s">
        <v>324</v>
      </c>
      <c r="C1" s="227"/>
      <c r="D1" s="227"/>
      <c r="E1" s="227"/>
      <c r="F1" s="227"/>
      <c r="G1" s="228"/>
      <c r="H1" s="228"/>
      <c r="I1" s="228"/>
      <c r="J1" s="228"/>
    </row>
    <row r="2" spans="1:12" s="1" customFormat="1" ht="18" customHeight="1" thickBot="1" x14ac:dyDescent="0.25">
      <c r="B2" s="280"/>
      <c r="C2" s="534"/>
      <c r="D2" s="534"/>
      <c r="E2" s="537"/>
      <c r="F2" s="280"/>
      <c r="G2" s="535"/>
      <c r="H2" s="535"/>
      <c r="I2" s="535"/>
      <c r="J2" s="536"/>
    </row>
    <row r="3" spans="1:12" s="117" customFormat="1" ht="14.25" customHeight="1" thickBot="1" x14ac:dyDescent="0.3">
      <c r="B3" s="428"/>
      <c r="C3" s="647" t="s">
        <v>272</v>
      </c>
      <c r="D3" s="648"/>
      <c r="E3" s="648"/>
      <c r="F3" s="649"/>
    </row>
    <row r="4" spans="1:12" s="118" customFormat="1" ht="30.75" thickBot="1" x14ac:dyDescent="0.3">
      <c r="B4" s="429"/>
      <c r="C4" s="413" t="s">
        <v>228</v>
      </c>
      <c r="D4" s="414" t="s">
        <v>0</v>
      </c>
      <c r="E4" s="530" t="s">
        <v>230</v>
      </c>
      <c r="F4" s="553" t="s">
        <v>1</v>
      </c>
    </row>
    <row r="5" spans="1:12" s="100" customFormat="1" ht="15" x14ac:dyDescent="0.25">
      <c r="A5" s="644" t="s">
        <v>2</v>
      </c>
      <c r="B5" s="119" t="s">
        <v>3</v>
      </c>
      <c r="C5" s="55">
        <v>3189</v>
      </c>
      <c r="D5" s="56">
        <v>106</v>
      </c>
      <c r="E5" s="56">
        <v>425</v>
      </c>
      <c r="F5" s="431">
        <v>3720</v>
      </c>
    </row>
    <row r="6" spans="1:12" s="100" customFormat="1" ht="15" x14ac:dyDescent="0.25">
      <c r="A6" s="645"/>
      <c r="B6" s="121" t="s">
        <v>4</v>
      </c>
      <c r="C6" s="46">
        <v>39896467.061999999</v>
      </c>
      <c r="D6" s="52">
        <v>7072477</v>
      </c>
      <c r="E6" s="52">
        <v>13179537</v>
      </c>
      <c r="F6" s="47">
        <v>60148481.061999999</v>
      </c>
      <c r="G6" s="113"/>
    </row>
    <row r="7" spans="1:12" s="100" customFormat="1" ht="18.75" customHeight="1" thickBot="1" x14ac:dyDescent="0.3">
      <c r="A7" s="646"/>
      <c r="B7" s="122" t="s">
        <v>5</v>
      </c>
      <c r="C7" s="48">
        <v>128661572.588172</v>
      </c>
      <c r="D7" s="53">
        <v>250733583.84</v>
      </c>
      <c r="E7" s="53">
        <v>114870346.25</v>
      </c>
      <c r="F7" s="49">
        <v>494265502.67816901</v>
      </c>
      <c r="G7" s="317"/>
    </row>
    <row r="8" spans="1:12" s="100" customFormat="1" ht="15" x14ac:dyDescent="0.25">
      <c r="A8" s="640" t="s">
        <v>6</v>
      </c>
      <c r="B8" s="123" t="s">
        <v>3</v>
      </c>
      <c r="C8" s="50">
        <v>268</v>
      </c>
      <c r="D8" s="54">
        <v>0</v>
      </c>
      <c r="E8" s="54">
        <v>5</v>
      </c>
      <c r="F8" s="51">
        <v>273</v>
      </c>
      <c r="G8" s="317"/>
      <c r="H8" s="131"/>
    </row>
    <row r="9" spans="1:12" s="100" customFormat="1" ht="15.75" thickBot="1" x14ac:dyDescent="0.3">
      <c r="A9" s="641"/>
      <c r="B9" s="568" t="s">
        <v>5</v>
      </c>
      <c r="C9" s="53">
        <v>4951904.5757240001</v>
      </c>
      <c r="D9" s="53"/>
      <c r="E9" s="53">
        <v>176204</v>
      </c>
      <c r="F9" s="49">
        <v>5128108.5757240001</v>
      </c>
      <c r="H9" s="131"/>
    </row>
    <row r="10" spans="1:12" s="100" customFormat="1" ht="15" x14ac:dyDescent="0.25">
      <c r="A10" s="640" t="s">
        <v>7</v>
      </c>
      <c r="B10" s="123" t="s">
        <v>8</v>
      </c>
      <c r="C10" s="50">
        <v>370422.22670599999</v>
      </c>
      <c r="D10" s="54">
        <v>79.099999999999994</v>
      </c>
      <c r="E10" s="54">
        <v>27.3</v>
      </c>
      <c r="F10" s="51">
        <v>370528.62670600001</v>
      </c>
    </row>
    <row r="11" spans="1:12" s="100" customFormat="1" ht="15.75" thickBot="1" x14ac:dyDescent="0.3">
      <c r="A11" s="641"/>
      <c r="B11" s="124" t="s">
        <v>5</v>
      </c>
      <c r="C11" s="48">
        <v>14055834.08</v>
      </c>
      <c r="D11" s="53">
        <v>421133.26</v>
      </c>
      <c r="E11" s="53">
        <v>853601</v>
      </c>
      <c r="F11" s="49">
        <v>15330568.34</v>
      </c>
      <c r="G11" s="317"/>
      <c r="H11" s="131"/>
    </row>
    <row r="12" spans="1:12" s="100" customFormat="1" ht="30.75" thickBot="1" x14ac:dyDescent="0.3">
      <c r="A12" s="125" t="s">
        <v>96</v>
      </c>
      <c r="B12" s="126" t="s">
        <v>9</v>
      </c>
      <c r="C12" s="59">
        <v>147669311.24389401</v>
      </c>
      <c r="D12" s="60">
        <v>251154717.09999999</v>
      </c>
      <c r="E12" s="60">
        <v>115900151.25</v>
      </c>
      <c r="F12" s="61">
        <v>514724179.59389198</v>
      </c>
      <c r="H12" s="131"/>
    </row>
    <row r="13" spans="1:12" s="1" customFormat="1" ht="14.25" x14ac:dyDescent="0.2"/>
    <row r="14" spans="1:12" s="148" customFormat="1" ht="15" x14ac:dyDescent="0.25">
      <c r="A14" s="149" t="s">
        <v>164</v>
      </c>
      <c r="B14" s="229"/>
      <c r="C14" s="229"/>
      <c r="D14" s="229"/>
      <c r="E14" s="229"/>
      <c r="F14" s="229"/>
      <c r="G14" s="229"/>
      <c r="L14" s="241"/>
    </row>
    <row r="15" spans="1:12" s="148" customFormat="1" ht="15" x14ac:dyDescent="0.25">
      <c r="A15" s="232" t="s">
        <v>232</v>
      </c>
      <c r="B15" s="229"/>
      <c r="C15" s="229"/>
      <c r="D15" s="229"/>
      <c r="E15" s="229"/>
      <c r="F15" s="229"/>
      <c r="G15" s="229"/>
    </row>
    <row r="16" spans="1:12" s="148" customFormat="1" ht="16.5" customHeight="1" x14ac:dyDescent="0.25">
      <c r="A16" s="642" t="s">
        <v>231</v>
      </c>
      <c r="B16" s="642"/>
      <c r="C16" s="642"/>
      <c r="D16" s="642"/>
      <c r="E16" s="642"/>
      <c r="F16" s="642"/>
      <c r="G16" s="642"/>
      <c r="H16" s="643"/>
      <c r="I16" s="643"/>
      <c r="J16" s="643"/>
      <c r="K16" s="643"/>
      <c r="L16" s="643"/>
    </row>
    <row r="17" spans="1:14" s="148" customFormat="1" ht="15" x14ac:dyDescent="0.25">
      <c r="A17" s="148" t="s">
        <v>146</v>
      </c>
    </row>
    <row r="18" spans="1:14" s="100" customFormat="1" ht="15" x14ac:dyDescent="0.25">
      <c r="K18" s="131"/>
      <c r="L18" s="131"/>
    </row>
    <row r="19" spans="1:14" s="100" customFormat="1" ht="15" x14ac:dyDescent="0.25">
      <c r="K19" s="131"/>
      <c r="L19" s="131"/>
    </row>
    <row r="20" spans="1:14" s="100" customFormat="1" ht="15" x14ac:dyDescent="0.25">
      <c r="K20" s="132"/>
      <c r="L20" s="132"/>
      <c r="N20" s="317"/>
    </row>
    <row r="21" spans="1:14" s="100" customFormat="1" ht="15" x14ac:dyDescent="0.25">
      <c r="K21" s="131"/>
      <c r="L21" s="131"/>
    </row>
    <row r="22" spans="1:14" s="100" customFormat="1" ht="15" x14ac:dyDescent="0.25"/>
    <row r="23" spans="1:14" s="100" customFormat="1" ht="15" x14ac:dyDescent="0.25"/>
    <row r="24" spans="1:14" s="100" customFormat="1" ht="15" x14ac:dyDescent="0.25"/>
    <row r="25" spans="1:14" s="100" customFormat="1" ht="15" x14ac:dyDescent="0.25"/>
    <row r="26" spans="1:14" s="100" customFormat="1" ht="15" x14ac:dyDescent="0.25"/>
    <row r="27" spans="1:14" s="1" customFormat="1" ht="14.25" x14ac:dyDescent="0.2"/>
    <row r="28" spans="1:14" s="1" customFormat="1" ht="14.25" x14ac:dyDescent="0.2"/>
    <row r="29" spans="1:14" s="1" customFormat="1" ht="14.25" x14ac:dyDescent="0.2"/>
    <row r="30" spans="1:14" s="1" customFormat="1" ht="14.25" x14ac:dyDescent="0.2"/>
  </sheetData>
  <mergeCells count="5">
    <mergeCell ref="A16:L16"/>
    <mergeCell ref="C3:F3"/>
    <mergeCell ref="A5:A7"/>
    <mergeCell ref="A8:A9"/>
    <mergeCell ref="A10:A11"/>
  </mergeCell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3"/>
  <sheetViews>
    <sheetView topLeftCell="A19" zoomScaleNormal="100" workbookViewId="0">
      <selection activeCell="A5" sqref="A5"/>
    </sheetView>
  </sheetViews>
  <sheetFormatPr defaultColWidth="8" defaultRowHeight="12.75" x14ac:dyDescent="0.2"/>
  <cols>
    <col min="1" max="1" width="13.25" style="28" customWidth="1"/>
    <col min="2" max="2" width="80" style="28" bestFit="1" customWidth="1"/>
    <col min="3" max="16384" width="8" style="28"/>
  </cols>
  <sheetData>
    <row r="2" spans="1:6" s="87" customFormat="1" ht="18.75" x14ac:dyDescent="0.3">
      <c r="A2" s="638" t="s">
        <v>338</v>
      </c>
      <c r="B2" s="638"/>
    </row>
    <row r="3" spans="1:6" s="87" customFormat="1" ht="15.75" x14ac:dyDescent="0.25">
      <c r="A3" s="639" t="s">
        <v>163</v>
      </c>
      <c r="B3" s="639"/>
    </row>
    <row r="4" spans="1:6" s="87" customFormat="1" ht="15.75" x14ac:dyDescent="0.25">
      <c r="A4" s="88"/>
    </row>
    <row r="5" spans="1:6" s="87" customFormat="1" ht="15.75" x14ac:dyDescent="0.25">
      <c r="A5" s="88"/>
    </row>
    <row r="6" spans="1:6" s="87" customFormat="1" ht="15.75" x14ac:dyDescent="0.25">
      <c r="A6" s="639" t="s">
        <v>318</v>
      </c>
      <c r="B6" s="639"/>
    </row>
    <row r="7" spans="1:6" s="87" customFormat="1" ht="15.75" x14ac:dyDescent="0.25">
      <c r="A7" s="88"/>
    </row>
    <row r="8" spans="1:6" s="91" customFormat="1" ht="15.75" x14ac:dyDescent="0.25">
      <c r="A8" s="89" t="s">
        <v>97</v>
      </c>
      <c r="B8" s="89" t="s">
        <v>293</v>
      </c>
      <c r="C8" s="89"/>
      <c r="D8" s="89"/>
      <c r="E8" s="90"/>
      <c r="F8" s="90"/>
    </row>
    <row r="9" spans="1:6" s="91" customFormat="1" ht="15.75" x14ac:dyDescent="0.25">
      <c r="A9" s="89" t="s">
        <v>98</v>
      </c>
      <c r="B9" s="89" t="s">
        <v>294</v>
      </c>
      <c r="C9" s="89"/>
      <c r="D9" s="89"/>
      <c r="E9" s="92"/>
      <c r="F9" s="92"/>
    </row>
    <row r="10" spans="1:6" s="91" customFormat="1" ht="15.75" x14ac:dyDescent="0.25">
      <c r="A10" s="89" t="s">
        <v>99</v>
      </c>
      <c r="B10" s="89" t="s">
        <v>295</v>
      </c>
      <c r="C10" s="89"/>
      <c r="D10" s="89"/>
      <c r="E10" s="92"/>
      <c r="F10" s="92"/>
    </row>
    <row r="11" spans="1:6" s="91" customFormat="1" ht="15.75" x14ac:dyDescent="0.25">
      <c r="A11" s="89" t="s">
        <v>100</v>
      </c>
      <c r="B11" s="89" t="s">
        <v>296</v>
      </c>
      <c r="C11" s="89"/>
      <c r="D11" s="89"/>
      <c r="E11" s="92"/>
      <c r="F11" s="92"/>
    </row>
    <row r="12" spans="1:6" s="91" customFormat="1" ht="15.75" x14ac:dyDescent="0.25">
      <c r="A12" s="89" t="s">
        <v>101</v>
      </c>
      <c r="B12" s="89" t="s">
        <v>297</v>
      </c>
      <c r="C12" s="89"/>
      <c r="D12" s="89"/>
      <c r="E12" s="92"/>
      <c r="F12" s="92"/>
    </row>
    <row r="13" spans="1:6" s="91" customFormat="1" ht="15.75" x14ac:dyDescent="0.25">
      <c r="A13" s="89" t="s">
        <v>102</v>
      </c>
      <c r="B13" s="89" t="s">
        <v>298</v>
      </c>
      <c r="C13" s="89"/>
      <c r="D13" s="89"/>
      <c r="E13" s="92"/>
      <c r="F13" s="92"/>
    </row>
    <row r="14" spans="1:6" s="87" customFormat="1" ht="15.75" x14ac:dyDescent="0.25">
      <c r="A14" s="93" t="s">
        <v>103</v>
      </c>
      <c r="B14" s="93" t="s">
        <v>299</v>
      </c>
      <c r="C14" s="93"/>
      <c r="D14" s="93"/>
      <c r="E14" s="94"/>
      <c r="F14" s="94"/>
    </row>
    <row r="15" spans="1:6" s="87" customFormat="1" ht="15.75" x14ac:dyDescent="0.25">
      <c r="A15" s="93" t="s">
        <v>104</v>
      </c>
      <c r="B15" s="93" t="s">
        <v>300</v>
      </c>
      <c r="C15" s="93"/>
      <c r="D15" s="93"/>
    </row>
    <row r="16" spans="1:6" s="87" customFormat="1" ht="15.75" x14ac:dyDescent="0.25">
      <c r="A16" s="93" t="s">
        <v>105</v>
      </c>
      <c r="B16" s="93" t="s">
        <v>301</v>
      </c>
      <c r="C16" s="93"/>
      <c r="D16" s="93"/>
    </row>
    <row r="17" spans="1:4" s="87" customFormat="1" ht="15.75" x14ac:dyDescent="0.25">
      <c r="A17" s="93" t="s">
        <v>106</v>
      </c>
      <c r="B17" s="274" t="s">
        <v>302</v>
      </c>
      <c r="C17" s="93"/>
      <c r="D17" s="93"/>
    </row>
    <row r="18" spans="1:4" s="87" customFormat="1" ht="15.75" x14ac:dyDescent="0.25">
      <c r="A18" s="93" t="s">
        <v>107</v>
      </c>
      <c r="B18" s="93" t="s">
        <v>303</v>
      </c>
      <c r="C18" s="93"/>
      <c r="D18" s="93"/>
    </row>
    <row r="19" spans="1:4" s="87" customFormat="1" ht="15.75" x14ac:dyDescent="0.25">
      <c r="A19" s="93" t="s">
        <v>108</v>
      </c>
      <c r="B19" s="93" t="s">
        <v>304</v>
      </c>
      <c r="C19" s="93"/>
      <c r="D19" s="93"/>
    </row>
    <row r="20" spans="1:4" s="87" customFormat="1" ht="15.75" x14ac:dyDescent="0.25">
      <c r="A20" s="95" t="s">
        <v>109</v>
      </c>
      <c r="B20" s="95" t="s">
        <v>305</v>
      </c>
      <c r="C20" s="95"/>
      <c r="D20" s="93"/>
    </row>
    <row r="21" spans="1:4" s="87" customFormat="1" ht="15.75" x14ac:dyDescent="0.25">
      <c r="A21" s="93" t="s">
        <v>110</v>
      </c>
      <c r="B21" s="93" t="s">
        <v>306</v>
      </c>
      <c r="C21" s="93"/>
      <c r="D21" s="93"/>
    </row>
    <row r="22" spans="1:4" s="87" customFormat="1" ht="15.75" x14ac:dyDescent="0.25">
      <c r="A22" s="93" t="s">
        <v>111</v>
      </c>
      <c r="B22" s="93" t="s">
        <v>307</v>
      </c>
      <c r="C22" s="93"/>
      <c r="D22" s="93"/>
    </row>
    <row r="23" spans="1:4" s="87" customFormat="1" ht="15.75" x14ac:dyDescent="0.25">
      <c r="A23" s="93" t="s">
        <v>112</v>
      </c>
      <c r="B23" s="93" t="s">
        <v>308</v>
      </c>
      <c r="C23" s="93"/>
      <c r="D23" s="93"/>
    </row>
    <row r="24" spans="1:4" s="87" customFormat="1" ht="15.75" x14ac:dyDescent="0.25">
      <c r="A24" s="93" t="s">
        <v>113</v>
      </c>
      <c r="B24" s="93" t="s">
        <v>309</v>
      </c>
      <c r="C24" s="93"/>
      <c r="D24" s="93"/>
    </row>
    <row r="25" spans="1:4" s="87" customFormat="1" ht="15.75" x14ac:dyDescent="0.25">
      <c r="A25" s="93" t="s">
        <v>114</v>
      </c>
      <c r="B25" s="93" t="s">
        <v>310</v>
      </c>
      <c r="C25" s="93"/>
      <c r="D25" s="93"/>
    </row>
    <row r="26" spans="1:4" s="87" customFormat="1" ht="15.75" x14ac:dyDescent="0.25">
      <c r="A26" s="95" t="s">
        <v>115</v>
      </c>
      <c r="B26" s="93" t="s">
        <v>311</v>
      </c>
      <c r="C26" s="93"/>
      <c r="D26" s="93"/>
    </row>
    <row r="27" spans="1:4" s="87" customFormat="1" ht="15.75" x14ac:dyDescent="0.25">
      <c r="A27" s="93" t="s">
        <v>116</v>
      </c>
      <c r="B27" s="95" t="s">
        <v>312</v>
      </c>
      <c r="C27" s="93"/>
      <c r="D27" s="93"/>
    </row>
    <row r="28" spans="1:4" s="87" customFormat="1" ht="15.75" x14ac:dyDescent="0.25">
      <c r="A28" s="95" t="s">
        <v>144</v>
      </c>
      <c r="B28" s="93" t="s">
        <v>313</v>
      </c>
      <c r="C28" s="93"/>
      <c r="D28" s="93"/>
    </row>
    <row r="29" spans="1:4" s="87" customFormat="1" ht="15.75" x14ac:dyDescent="0.25">
      <c r="A29" s="93" t="s">
        <v>145</v>
      </c>
      <c r="B29" s="95" t="s">
        <v>314</v>
      </c>
      <c r="C29" s="95"/>
      <c r="D29" s="95"/>
    </row>
    <row r="30" spans="1:4" s="87" customFormat="1" ht="15.75" x14ac:dyDescent="0.25">
      <c r="A30" s="93" t="s">
        <v>157</v>
      </c>
      <c r="B30" s="93" t="s">
        <v>315</v>
      </c>
      <c r="C30" s="93"/>
      <c r="D30" s="93"/>
    </row>
    <row r="31" spans="1:4" s="87" customFormat="1" ht="15.75" x14ac:dyDescent="0.25">
      <c r="A31" s="93" t="s">
        <v>158</v>
      </c>
      <c r="B31" s="93" t="s">
        <v>316</v>
      </c>
    </row>
    <row r="32" spans="1:4" s="87" customFormat="1" ht="15.75" x14ac:dyDescent="0.25">
      <c r="A32" s="93" t="s">
        <v>166</v>
      </c>
      <c r="B32" s="93" t="s">
        <v>317</v>
      </c>
    </row>
    <row r="33" spans="1:2" s="87" customFormat="1" ht="15.75" x14ac:dyDescent="0.25">
      <c r="A33" s="93" t="s">
        <v>268</v>
      </c>
      <c r="B33" s="95" t="s">
        <v>325</v>
      </c>
    </row>
    <row r="34" spans="1:2" s="87" customFormat="1" ht="15.75" x14ac:dyDescent="0.25">
      <c r="A34" s="93" t="s">
        <v>269</v>
      </c>
      <c r="B34" s="93" t="s">
        <v>326</v>
      </c>
    </row>
    <row r="35" spans="1:2" s="87" customFormat="1" ht="15.75" x14ac:dyDescent="0.25">
      <c r="A35" s="93" t="s">
        <v>270</v>
      </c>
      <c r="B35" s="93" t="s">
        <v>271</v>
      </c>
    </row>
    <row r="36" spans="1:2" s="87" customFormat="1" ht="15.75" x14ac:dyDescent="0.25">
      <c r="A36" s="93" t="s">
        <v>327</v>
      </c>
      <c r="B36" s="93" t="s">
        <v>331</v>
      </c>
    </row>
    <row r="37" spans="1:2" s="87" customFormat="1" x14ac:dyDescent="0.2"/>
    <row r="39" spans="1:2" ht="25.5" x14ac:dyDescent="0.2">
      <c r="B39" s="235" t="s">
        <v>407</v>
      </c>
    </row>
    <row r="40" spans="1:2" ht="25.5" x14ac:dyDescent="0.2">
      <c r="B40" s="235" t="s">
        <v>405</v>
      </c>
    </row>
    <row r="41" spans="1:2" ht="42" customHeight="1" x14ac:dyDescent="0.2">
      <c r="B41" s="235" t="s">
        <v>406</v>
      </c>
    </row>
    <row r="42" spans="1:2" ht="16.5" customHeight="1" x14ac:dyDescent="0.2">
      <c r="B42" s="87" t="s">
        <v>255</v>
      </c>
    </row>
    <row r="43" spans="1:2" ht="15.75" customHeight="1" x14ac:dyDescent="0.2">
      <c r="B43" s="87" t="s">
        <v>263</v>
      </c>
    </row>
    <row r="51" spans="1:2" x14ac:dyDescent="0.2">
      <c r="A51" s="27"/>
    </row>
    <row r="53" spans="1:2" x14ac:dyDescent="0.2">
      <c r="B53" s="27"/>
    </row>
  </sheetData>
  <mergeCells count="3">
    <mergeCell ref="A2:B2"/>
    <mergeCell ref="A3:B3"/>
    <mergeCell ref="A6:B6"/>
  </mergeCells>
  <pageMargins left="0.7" right="0.7" top="0.75" bottom="0.75" header="0.3" footer="0.3"/>
  <pageSetup orientation="portrait" horizontalDpi="4294967293" verticalDpi="4294967293"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workbookViewId="0">
      <selection activeCell="A2" sqref="A2"/>
    </sheetView>
  </sheetViews>
  <sheetFormatPr defaultColWidth="9" defaultRowHeight="12.75" x14ac:dyDescent="0.2"/>
  <cols>
    <col min="1" max="1" width="10.875" style="5" customWidth="1"/>
    <col min="2" max="2" width="14.625" style="5" customWidth="1"/>
    <col min="3" max="3" width="14.25" style="5" customWidth="1"/>
    <col min="4" max="4" width="16.5" style="5" customWidth="1"/>
    <col min="5" max="6" width="15.125" style="29" customWidth="1"/>
    <col min="7" max="7" width="17.125" style="29" customWidth="1"/>
    <col min="8" max="8" width="15" style="5" customWidth="1"/>
    <col min="9" max="9" width="15.75" style="10" bestFit="1" customWidth="1"/>
    <col min="10" max="10" width="17.5" style="5" customWidth="1"/>
    <col min="11" max="16384" width="9" style="5"/>
  </cols>
  <sheetData>
    <row r="1" spans="1:12" s="82" customFormat="1" ht="18.75" x14ac:dyDescent="0.3">
      <c r="A1" s="96" t="s">
        <v>323</v>
      </c>
      <c r="D1" s="86"/>
      <c r="E1" s="97"/>
      <c r="F1" s="97"/>
      <c r="G1" s="97"/>
      <c r="I1" s="84"/>
    </row>
    <row r="2" spans="1:12" s="9" customFormat="1" ht="15" customHeight="1" thickBot="1" x14ac:dyDescent="0.25">
      <c r="A2" s="19"/>
      <c r="B2" s="19"/>
      <c r="C2" s="19"/>
      <c r="E2" s="19"/>
      <c r="F2" s="19"/>
      <c r="I2" s="10"/>
    </row>
    <row r="3" spans="1:12" s="133" customFormat="1" ht="59.25" customHeight="1" thickBot="1" x14ac:dyDescent="0.3">
      <c r="A3" s="552" t="s">
        <v>10</v>
      </c>
      <c r="B3" s="105" t="s">
        <v>367</v>
      </c>
      <c r="C3" s="554" t="s">
        <v>234</v>
      </c>
      <c r="D3" s="434" t="s">
        <v>342</v>
      </c>
      <c r="E3" s="401" t="s">
        <v>273</v>
      </c>
      <c r="F3" s="108" t="s">
        <v>32</v>
      </c>
      <c r="G3" s="109" t="s">
        <v>242</v>
      </c>
      <c r="H3" s="401" t="s">
        <v>392</v>
      </c>
      <c r="I3" s="108" t="s">
        <v>236</v>
      </c>
      <c r="J3" s="109" t="s">
        <v>344</v>
      </c>
      <c r="K3" s="130"/>
      <c r="L3" s="130"/>
    </row>
    <row r="4" spans="1:12" s="130" customFormat="1" ht="15" x14ac:dyDescent="0.25">
      <c r="A4" s="416" t="s">
        <v>272</v>
      </c>
      <c r="B4" s="417">
        <v>128661572.588172</v>
      </c>
      <c r="C4" s="418">
        <v>39896467.061999999</v>
      </c>
      <c r="D4" s="436">
        <v>3.22488636370305</v>
      </c>
      <c r="E4" s="420">
        <v>250733583.84</v>
      </c>
      <c r="F4" s="421">
        <v>7072477</v>
      </c>
      <c r="G4" s="571">
        <v>35.452018273088797</v>
      </c>
      <c r="H4" s="420">
        <v>114870346.25</v>
      </c>
      <c r="I4" s="421">
        <v>13179537</v>
      </c>
      <c r="J4" s="422">
        <v>8.7158104453896996</v>
      </c>
    </row>
    <row r="5" spans="1:12" s="130" customFormat="1" ht="15" x14ac:dyDescent="0.25">
      <c r="A5" s="432"/>
      <c r="B5" s="417"/>
      <c r="C5" s="418"/>
      <c r="D5" s="419"/>
      <c r="E5" s="420"/>
      <c r="F5" s="421"/>
      <c r="G5" s="422"/>
      <c r="H5" s="420"/>
      <c r="I5" s="433"/>
      <c r="J5" s="422"/>
    </row>
    <row r="6" spans="1:12" s="100" customFormat="1" ht="15" x14ac:dyDescent="0.25">
      <c r="A6" s="100" t="s">
        <v>150</v>
      </c>
      <c r="B6" s="127"/>
      <c r="C6" s="128"/>
      <c r="D6" s="129"/>
      <c r="E6" s="127"/>
      <c r="F6" s="128"/>
      <c r="G6" s="139"/>
      <c r="I6" s="110"/>
    </row>
    <row r="7" spans="1:12" s="100" customFormat="1" ht="14.25" customHeight="1" x14ac:dyDescent="0.25">
      <c r="A7" s="232" t="s">
        <v>237</v>
      </c>
      <c r="E7" s="139"/>
      <c r="F7" s="139"/>
      <c r="G7" s="139"/>
      <c r="I7" s="110"/>
    </row>
    <row r="8" spans="1:12" s="100" customFormat="1" ht="15" customHeight="1" x14ac:dyDescent="0.25">
      <c r="A8" s="650" t="s">
        <v>256</v>
      </c>
      <c r="B8" s="650"/>
      <c r="C8" s="650"/>
      <c r="D8" s="650"/>
      <c r="E8" s="650"/>
      <c r="F8" s="650"/>
      <c r="G8" s="650"/>
      <c r="I8" s="110"/>
    </row>
    <row r="9" spans="1:12" s="100" customFormat="1" ht="15" x14ac:dyDescent="0.25">
      <c r="A9" s="650"/>
      <c r="B9" s="650"/>
      <c r="C9" s="650"/>
      <c r="D9" s="650"/>
      <c r="E9" s="650"/>
      <c r="F9" s="650"/>
      <c r="G9" s="650"/>
      <c r="I9" s="110"/>
    </row>
    <row r="10" spans="1:12" s="100" customFormat="1" ht="15" x14ac:dyDescent="0.25">
      <c r="B10" s="551"/>
      <c r="C10" s="551"/>
      <c r="D10" s="551"/>
      <c r="E10" s="551"/>
      <c r="F10" s="551"/>
      <c r="G10" s="551"/>
      <c r="I10" s="110"/>
    </row>
    <row r="11" spans="1:12" s="100" customFormat="1" ht="15" x14ac:dyDescent="0.25">
      <c r="A11" s="551"/>
      <c r="B11" s="551"/>
      <c r="C11" s="551"/>
      <c r="D11" s="551"/>
      <c r="E11" s="551"/>
      <c r="F11" s="551"/>
      <c r="G11" s="551"/>
      <c r="I11" s="110"/>
    </row>
    <row r="12" spans="1:12" s="1" customFormat="1" ht="14.25" x14ac:dyDescent="0.2">
      <c r="G12" s="239"/>
      <c r="I12" s="281"/>
    </row>
    <row r="13" spans="1:12" s="1" customFormat="1" ht="14.25" x14ac:dyDescent="0.2">
      <c r="E13" s="282"/>
      <c r="F13" s="282"/>
      <c r="G13" s="282"/>
      <c r="I13" s="281"/>
    </row>
    <row r="14" spans="1:12" s="1" customFormat="1" ht="14.25" x14ac:dyDescent="0.2">
      <c r="E14" s="282"/>
      <c r="F14" s="282"/>
      <c r="G14" s="282"/>
      <c r="I14" s="281"/>
    </row>
    <row r="15" spans="1:12" s="1" customFormat="1" ht="14.25" x14ac:dyDescent="0.2">
      <c r="E15" s="282"/>
      <c r="F15" s="282"/>
      <c r="G15" s="282"/>
      <c r="I15" s="281"/>
    </row>
    <row r="16" spans="1:12" s="1" customFormat="1" ht="14.25" x14ac:dyDescent="0.2">
      <c r="E16" s="282"/>
      <c r="F16" s="282"/>
      <c r="G16" s="282"/>
      <c r="I16" s="281"/>
    </row>
    <row r="17" spans="5:9" s="1" customFormat="1" ht="14.25" x14ac:dyDescent="0.2">
      <c r="E17" s="282"/>
      <c r="F17" s="282"/>
      <c r="G17" s="282"/>
      <c r="I17" s="281"/>
    </row>
    <row r="18" spans="5:9" s="1" customFormat="1" ht="14.25" x14ac:dyDescent="0.2">
      <c r="E18" s="282"/>
      <c r="F18" s="282"/>
      <c r="G18" s="282"/>
      <c r="I18" s="281"/>
    </row>
    <row r="19" spans="5:9" s="1" customFormat="1" ht="14.25" x14ac:dyDescent="0.2">
      <c r="E19" s="282"/>
      <c r="F19" s="282"/>
      <c r="G19" s="282"/>
      <c r="I19" s="281"/>
    </row>
    <row r="20" spans="5:9" s="1" customFormat="1" ht="14.25" x14ac:dyDescent="0.2">
      <c r="E20" s="282"/>
      <c r="F20" s="282"/>
      <c r="G20" s="282"/>
      <c r="I20" s="281"/>
    </row>
    <row r="21" spans="5:9" s="1" customFormat="1" ht="14.25" x14ac:dyDescent="0.2">
      <c r="E21" s="282"/>
      <c r="F21" s="282"/>
      <c r="G21" s="282"/>
      <c r="I21" s="281"/>
    </row>
    <row r="22" spans="5:9" s="1" customFormat="1" ht="14.25" x14ac:dyDescent="0.2">
      <c r="E22" s="282"/>
      <c r="F22" s="282"/>
      <c r="G22" s="282"/>
      <c r="I22" s="281"/>
    </row>
    <row r="23" spans="5:9" s="1" customFormat="1" ht="14.25" x14ac:dyDescent="0.2">
      <c r="E23" s="282"/>
      <c r="F23" s="282"/>
      <c r="G23" s="282"/>
      <c r="I23" s="281"/>
    </row>
    <row r="24" spans="5:9" s="1" customFormat="1" ht="14.25" x14ac:dyDescent="0.2">
      <c r="E24" s="282"/>
      <c r="F24" s="282"/>
      <c r="G24" s="282"/>
      <c r="I24" s="281"/>
    </row>
    <row r="25" spans="5:9" s="1" customFormat="1" ht="14.25" x14ac:dyDescent="0.2">
      <c r="E25" s="282"/>
      <c r="F25" s="282"/>
      <c r="G25" s="282"/>
      <c r="I25" s="281"/>
    </row>
    <row r="26" spans="5:9" s="1" customFormat="1" ht="14.25" x14ac:dyDescent="0.2">
      <c r="E26" s="282"/>
      <c r="F26" s="282"/>
      <c r="G26" s="282"/>
      <c r="I26" s="281"/>
    </row>
    <row r="27" spans="5:9" s="1" customFormat="1" ht="14.25" x14ac:dyDescent="0.2">
      <c r="E27" s="282"/>
      <c r="F27" s="282"/>
      <c r="G27" s="282"/>
      <c r="I27" s="281"/>
    </row>
    <row r="28" spans="5:9" s="1" customFormat="1" ht="14.25" x14ac:dyDescent="0.2">
      <c r="E28" s="282"/>
      <c r="F28" s="282"/>
      <c r="G28" s="282"/>
      <c r="I28" s="281"/>
    </row>
    <row r="29" spans="5:9" s="1" customFormat="1" ht="14.25" x14ac:dyDescent="0.2">
      <c r="E29" s="282"/>
      <c r="F29" s="282"/>
      <c r="G29" s="282"/>
      <c r="I29" s="281"/>
    </row>
    <row r="30" spans="5:9" s="1" customFormat="1" ht="14.25" x14ac:dyDescent="0.2">
      <c r="E30" s="282"/>
      <c r="F30" s="282"/>
      <c r="G30" s="282"/>
      <c r="I30" s="281"/>
    </row>
    <row r="31" spans="5:9" s="1" customFormat="1" ht="14.25" x14ac:dyDescent="0.2">
      <c r="E31" s="282"/>
      <c r="F31" s="282"/>
      <c r="G31" s="282"/>
      <c r="I31" s="281"/>
    </row>
    <row r="32" spans="5:9" s="1" customFormat="1" ht="14.25" x14ac:dyDescent="0.2">
      <c r="E32" s="282"/>
      <c r="F32" s="282"/>
      <c r="G32" s="282"/>
      <c r="I32" s="281"/>
    </row>
    <row r="33" spans="5:9" s="1" customFormat="1" ht="14.25" x14ac:dyDescent="0.2">
      <c r="E33" s="282"/>
      <c r="F33" s="282"/>
      <c r="G33" s="282"/>
      <c r="I33" s="281"/>
    </row>
    <row r="34" spans="5:9" s="1" customFormat="1" ht="14.25" x14ac:dyDescent="0.2">
      <c r="E34" s="282"/>
      <c r="F34" s="282"/>
      <c r="G34" s="282"/>
      <c r="I34" s="281"/>
    </row>
    <row r="35" spans="5:9" s="1" customFormat="1" ht="14.25" x14ac:dyDescent="0.2">
      <c r="E35" s="282"/>
      <c r="F35" s="282"/>
      <c r="G35" s="282"/>
      <c r="I35" s="281"/>
    </row>
    <row r="36" spans="5:9" s="1" customFormat="1" ht="14.25" x14ac:dyDescent="0.2">
      <c r="E36" s="282"/>
      <c r="F36" s="282"/>
      <c r="G36" s="282"/>
      <c r="I36" s="281"/>
    </row>
    <row r="37" spans="5:9" s="1" customFormat="1" ht="14.25" x14ac:dyDescent="0.2">
      <c r="E37" s="282"/>
      <c r="F37" s="282"/>
      <c r="G37" s="282"/>
      <c r="I37" s="281"/>
    </row>
    <row r="38" spans="5:9" s="1" customFormat="1" ht="14.25" x14ac:dyDescent="0.2">
      <c r="E38" s="282"/>
      <c r="F38" s="282"/>
      <c r="G38" s="282"/>
      <c r="I38" s="281"/>
    </row>
    <row r="39" spans="5:9" s="1" customFormat="1" ht="14.25" x14ac:dyDescent="0.2">
      <c r="E39" s="282"/>
      <c r="F39" s="282"/>
      <c r="G39" s="282"/>
      <c r="I39" s="281"/>
    </row>
    <row r="40" spans="5:9" s="1" customFormat="1" ht="14.25" x14ac:dyDescent="0.2">
      <c r="E40" s="282"/>
      <c r="F40" s="282"/>
      <c r="G40" s="282"/>
      <c r="I40" s="281"/>
    </row>
    <row r="41" spans="5:9" s="1" customFormat="1" ht="14.25" x14ac:dyDescent="0.2">
      <c r="E41" s="282"/>
      <c r="F41" s="282"/>
      <c r="G41" s="282"/>
      <c r="I41" s="281"/>
    </row>
    <row r="42" spans="5:9" s="1" customFormat="1" ht="14.25" x14ac:dyDescent="0.2">
      <c r="E42" s="282"/>
      <c r="F42" s="282"/>
      <c r="G42" s="282"/>
      <c r="I42" s="281"/>
    </row>
    <row r="43" spans="5:9" s="1" customFormat="1" ht="14.25" x14ac:dyDescent="0.2">
      <c r="E43" s="282"/>
      <c r="F43" s="282"/>
      <c r="G43" s="282"/>
      <c r="I43" s="281"/>
    </row>
    <row r="44" spans="5:9" s="1" customFormat="1" ht="14.25" x14ac:dyDescent="0.2">
      <c r="E44" s="282"/>
      <c r="F44" s="282"/>
      <c r="G44" s="282"/>
      <c r="I44" s="281"/>
    </row>
    <row r="45" spans="5:9" s="1" customFormat="1" ht="14.25" x14ac:dyDescent="0.2">
      <c r="E45" s="282"/>
      <c r="F45" s="282"/>
      <c r="G45" s="282"/>
      <c r="I45" s="281"/>
    </row>
    <row r="46" spans="5:9" s="1" customFormat="1" ht="14.25" x14ac:dyDescent="0.2">
      <c r="E46" s="282"/>
      <c r="F46" s="282"/>
      <c r="G46" s="282"/>
      <c r="I46" s="281"/>
    </row>
    <row r="47" spans="5:9" s="1" customFormat="1" ht="14.25" x14ac:dyDescent="0.2">
      <c r="E47" s="282"/>
      <c r="F47" s="282"/>
      <c r="G47" s="282"/>
      <c r="I47" s="281"/>
    </row>
    <row r="48" spans="5:9" s="1" customFormat="1" ht="14.25" x14ac:dyDescent="0.2">
      <c r="E48" s="282"/>
      <c r="F48" s="282"/>
      <c r="G48" s="282"/>
      <c r="I48" s="281"/>
    </row>
  </sheetData>
  <mergeCells count="1">
    <mergeCell ref="A8:G9"/>
  </mergeCells>
  <pageMargins left="0.7" right="0.7" top="0.75" bottom="0.75" header="0.3" footer="0.3"/>
  <pageSetup scale="92"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6"/>
  <sheetViews>
    <sheetView workbookViewId="0">
      <selection activeCell="A2" sqref="A2"/>
    </sheetView>
  </sheetViews>
  <sheetFormatPr defaultColWidth="9" defaultRowHeight="12.75" x14ac:dyDescent="0.2"/>
  <cols>
    <col min="1" max="1" width="26.125" style="5" customWidth="1"/>
    <col min="2" max="2" width="13.625" style="5" customWidth="1"/>
    <col min="3" max="3" width="16.375" style="20" customWidth="1"/>
    <col min="4" max="4" width="16" style="20" customWidth="1"/>
    <col min="5" max="5" width="17.125" style="29" bestFit="1" customWidth="1"/>
    <col min="6" max="6" width="22.5" style="30" bestFit="1" customWidth="1"/>
    <col min="7" max="7" width="17.125" style="5" customWidth="1"/>
    <col min="8" max="8" width="14.125" style="10" customWidth="1"/>
    <col min="9" max="9" width="15.25" style="10" customWidth="1"/>
    <col min="10" max="10" width="18.25" style="10" customWidth="1"/>
    <col min="11" max="13" width="9" style="10"/>
    <col min="14" max="16384" width="9" style="5"/>
  </cols>
  <sheetData>
    <row r="1" spans="1:13" s="82" customFormat="1" ht="18.75" x14ac:dyDescent="0.3">
      <c r="A1" s="697" t="s">
        <v>322</v>
      </c>
      <c r="B1" s="697"/>
      <c r="C1" s="697"/>
      <c r="D1" s="697"/>
      <c r="E1" s="697"/>
      <c r="F1" s="697"/>
      <c r="G1" s="697"/>
      <c r="H1" s="84"/>
      <c r="I1" s="84"/>
      <c r="J1" s="84"/>
      <c r="K1" s="84"/>
      <c r="L1" s="84"/>
      <c r="M1" s="84"/>
    </row>
    <row r="2" spans="1:13" s="7" customFormat="1" ht="15" customHeight="1" thickBot="1" x14ac:dyDescent="0.25">
      <c r="A2" s="31"/>
      <c r="B2" s="32"/>
      <c r="C2" s="33"/>
      <c r="D2" s="33"/>
      <c r="E2" s="34"/>
      <c r="F2" s="35"/>
      <c r="H2" s="10"/>
      <c r="I2" s="10"/>
      <c r="J2" s="10"/>
      <c r="K2" s="10"/>
      <c r="L2" s="10"/>
      <c r="M2" s="10"/>
    </row>
    <row r="3" spans="1:13" s="100" customFormat="1" ht="54.75" customHeight="1" thickBot="1" x14ac:dyDescent="0.3">
      <c r="A3" s="353" t="s">
        <v>11</v>
      </c>
      <c r="B3" s="276" t="s">
        <v>234</v>
      </c>
      <c r="C3" s="107" t="s">
        <v>235</v>
      </c>
      <c r="D3" s="109" t="s">
        <v>342</v>
      </c>
      <c r="E3" s="437" t="s">
        <v>32</v>
      </c>
      <c r="F3" s="107" t="s">
        <v>220</v>
      </c>
      <c r="G3" s="109" t="s">
        <v>262</v>
      </c>
      <c r="H3" s="106" t="s">
        <v>261</v>
      </c>
      <c r="I3" s="107" t="s">
        <v>339</v>
      </c>
      <c r="J3" s="109" t="s">
        <v>345</v>
      </c>
      <c r="K3" s="110"/>
      <c r="L3" s="110"/>
      <c r="M3" s="110"/>
    </row>
    <row r="4" spans="1:13" s="100" customFormat="1" ht="15" x14ac:dyDescent="0.25">
      <c r="A4" s="255" t="s">
        <v>77</v>
      </c>
      <c r="B4" s="113">
        <v>22188988.7744</v>
      </c>
      <c r="C4" s="316">
        <v>31079031.531160001</v>
      </c>
      <c r="D4" s="438">
        <v>1.4006510998381601</v>
      </c>
      <c r="E4" s="113">
        <v>21518</v>
      </c>
      <c r="F4" s="317">
        <v>315548.84000000003</v>
      </c>
      <c r="G4" s="439">
        <v>14.664413049539901</v>
      </c>
      <c r="H4" s="113"/>
      <c r="I4" s="316"/>
      <c r="J4" s="334"/>
      <c r="K4" s="101"/>
      <c r="L4" s="101"/>
    </row>
    <row r="5" spans="1:13" s="100" customFormat="1" ht="15" x14ac:dyDescent="0.25">
      <c r="A5" s="256" t="s">
        <v>13</v>
      </c>
      <c r="B5" s="113">
        <v>6120883.2876000004</v>
      </c>
      <c r="C5" s="316">
        <v>19615435.8305398</v>
      </c>
      <c r="D5" s="438">
        <v>3.2046740492957602</v>
      </c>
      <c r="E5" s="113">
        <v>4640044</v>
      </c>
      <c r="F5" s="317">
        <v>220208919.24000001</v>
      </c>
      <c r="G5" s="440">
        <v>47.458368765468599</v>
      </c>
      <c r="H5" s="113">
        <v>105796</v>
      </c>
      <c r="I5" s="316">
        <v>1305108</v>
      </c>
      <c r="J5" s="334">
        <v>12.3360807591969</v>
      </c>
    </row>
    <row r="6" spans="1:13" s="100" customFormat="1" ht="15" x14ac:dyDescent="0.25">
      <c r="A6" s="256" t="s">
        <v>17</v>
      </c>
      <c r="B6" s="113">
        <v>4930274</v>
      </c>
      <c r="C6" s="316">
        <v>46014112.188616</v>
      </c>
      <c r="D6" s="438">
        <v>9.3329726073268908</v>
      </c>
      <c r="E6" s="113"/>
      <c r="F6" s="317"/>
      <c r="G6" s="440"/>
      <c r="H6" s="113">
        <v>140530</v>
      </c>
      <c r="I6" s="316">
        <v>1401608</v>
      </c>
      <c r="J6" s="334">
        <v>9.9737280296022206</v>
      </c>
    </row>
    <row r="7" spans="1:13" s="100" customFormat="1" ht="15" x14ac:dyDescent="0.25">
      <c r="A7" s="256" t="s">
        <v>19</v>
      </c>
      <c r="B7" s="113">
        <v>2730285</v>
      </c>
      <c r="C7" s="316">
        <v>4188320.02141019</v>
      </c>
      <c r="D7" s="438">
        <v>1.5340230127661401</v>
      </c>
      <c r="E7" s="113">
        <v>1858567</v>
      </c>
      <c r="F7" s="317">
        <v>27055157.52</v>
      </c>
      <c r="G7" s="440">
        <v>14.556998763025501</v>
      </c>
      <c r="H7" s="113">
        <v>1584885</v>
      </c>
      <c r="I7" s="316">
        <v>9800278</v>
      </c>
      <c r="J7" s="334">
        <v>6.1835893455992101</v>
      </c>
    </row>
    <row r="8" spans="1:13" s="100" customFormat="1" ht="15" x14ac:dyDescent="0.25">
      <c r="A8" s="256" t="s">
        <v>21</v>
      </c>
      <c r="B8" s="113">
        <v>2261516</v>
      </c>
      <c r="C8" s="316">
        <v>5101887.3366047004</v>
      </c>
      <c r="D8" s="438">
        <v>2.2559589835334801</v>
      </c>
      <c r="E8" s="113"/>
      <c r="F8" s="317"/>
      <c r="G8" s="440"/>
      <c r="H8" s="113">
        <v>44668</v>
      </c>
      <c r="I8" s="316">
        <v>30854</v>
      </c>
      <c r="J8" s="334">
        <v>0.69074057490821195</v>
      </c>
    </row>
    <row r="9" spans="1:13" s="100" customFormat="1" ht="15" x14ac:dyDescent="0.25">
      <c r="A9" s="256" t="s">
        <v>27</v>
      </c>
      <c r="B9" s="113">
        <v>1040710</v>
      </c>
      <c r="C9" s="316">
        <v>14118960.766829999</v>
      </c>
      <c r="D9" s="438">
        <v>13.5666619584995</v>
      </c>
      <c r="E9" s="113">
        <v>372293</v>
      </c>
      <c r="F9" s="317">
        <v>448120</v>
      </c>
      <c r="G9" s="440">
        <v>1.20367559959494</v>
      </c>
      <c r="H9" s="113">
        <v>10551328</v>
      </c>
      <c r="I9" s="316">
        <v>87792940.25</v>
      </c>
      <c r="J9" s="334">
        <v>8.3205583458309693</v>
      </c>
    </row>
    <row r="10" spans="1:13" s="100" customFormat="1" ht="15" x14ac:dyDescent="0.25">
      <c r="A10" s="256" t="s">
        <v>24</v>
      </c>
      <c r="B10" s="113">
        <v>204118</v>
      </c>
      <c r="C10" s="316">
        <v>6673580.5999999996</v>
      </c>
      <c r="D10" s="438">
        <v>32.694718741120298</v>
      </c>
      <c r="E10" s="113">
        <v>47551</v>
      </c>
      <c r="F10" s="317">
        <v>1162672</v>
      </c>
      <c r="G10" s="440">
        <v>24.4510525540998</v>
      </c>
      <c r="H10" s="113"/>
      <c r="I10" s="316"/>
      <c r="J10" s="334"/>
    </row>
    <row r="11" spans="1:13" s="100" customFormat="1" ht="15" x14ac:dyDescent="0.25">
      <c r="A11" s="256" t="s">
        <v>18</v>
      </c>
      <c r="B11" s="113">
        <v>108490</v>
      </c>
      <c r="C11" s="316">
        <v>537000</v>
      </c>
      <c r="D11" s="438">
        <v>4.9497649552954197</v>
      </c>
      <c r="E11" s="113">
        <v>71689</v>
      </c>
      <c r="F11" s="317">
        <v>430540</v>
      </c>
      <c r="G11" s="440">
        <v>6.0056633514207203</v>
      </c>
      <c r="H11" s="113">
        <v>195414</v>
      </c>
      <c r="I11" s="316">
        <v>7826945</v>
      </c>
      <c r="J11" s="334">
        <v>40.053143582343097</v>
      </c>
    </row>
    <row r="12" spans="1:13" s="100" customFormat="1" ht="15" x14ac:dyDescent="0.25">
      <c r="A12" s="256" t="s">
        <v>16</v>
      </c>
      <c r="B12" s="113">
        <v>91434</v>
      </c>
      <c r="C12" s="316">
        <v>183614.52998600001</v>
      </c>
      <c r="D12" s="438">
        <v>2.0081646869435898</v>
      </c>
      <c r="E12" s="113"/>
      <c r="F12" s="317"/>
      <c r="G12" s="440"/>
      <c r="H12" s="113">
        <v>81230</v>
      </c>
      <c r="I12" s="316">
        <v>1049720</v>
      </c>
      <c r="J12" s="334">
        <v>12.922811769050799</v>
      </c>
    </row>
    <row r="13" spans="1:13" s="100" customFormat="1" ht="15" x14ac:dyDescent="0.25">
      <c r="A13" s="256" t="s">
        <v>15</v>
      </c>
      <c r="B13" s="113">
        <v>88114</v>
      </c>
      <c r="C13" s="316">
        <v>225437.02033999999</v>
      </c>
      <c r="D13" s="438">
        <v>2.5584699405315798</v>
      </c>
      <c r="E13" s="113">
        <v>60000</v>
      </c>
      <c r="F13" s="317">
        <v>1064254</v>
      </c>
      <c r="G13" s="440">
        <v>17.737566666666702</v>
      </c>
      <c r="H13" s="113">
        <v>74963</v>
      </c>
      <c r="I13" s="316">
        <v>592763</v>
      </c>
      <c r="J13" s="334">
        <v>7.90740765444286</v>
      </c>
    </row>
    <row r="14" spans="1:13" s="100" customFormat="1" ht="15" x14ac:dyDescent="0.25">
      <c r="A14" s="256" t="s">
        <v>14</v>
      </c>
      <c r="B14" s="113">
        <v>79498</v>
      </c>
      <c r="C14" s="316">
        <v>706951.84253190004</v>
      </c>
      <c r="D14" s="438">
        <v>8.8926997224068494</v>
      </c>
      <c r="E14" s="113">
        <v>815</v>
      </c>
      <c r="F14" s="317">
        <v>48372.24</v>
      </c>
      <c r="G14" s="440">
        <v>59.3524417177914</v>
      </c>
      <c r="H14" s="113">
        <v>271632</v>
      </c>
      <c r="I14" s="316">
        <v>3730145</v>
      </c>
      <c r="J14" s="334">
        <v>13.732347440654999</v>
      </c>
    </row>
    <row r="15" spans="1:13" s="100" customFormat="1" ht="15" x14ac:dyDescent="0.25">
      <c r="A15" s="698" t="s">
        <v>126</v>
      </c>
      <c r="B15" s="577">
        <v>30063</v>
      </c>
      <c r="C15" s="699">
        <v>74422.44008</v>
      </c>
      <c r="D15" s="700">
        <v>2.4755493490337002</v>
      </c>
      <c r="E15" s="577"/>
      <c r="F15" s="701"/>
      <c r="G15" s="700"/>
      <c r="H15" s="577">
        <v>3600</v>
      </c>
      <c r="I15" s="702">
        <v>32024</v>
      </c>
      <c r="J15" s="703">
        <v>8.8955555555555605</v>
      </c>
    </row>
    <row r="16" spans="1:13" s="100" customFormat="1" ht="15" x14ac:dyDescent="0.25">
      <c r="A16" s="698" t="s">
        <v>123</v>
      </c>
      <c r="B16" s="577">
        <v>15629</v>
      </c>
      <c r="C16" s="699">
        <v>128571.4175</v>
      </c>
      <c r="D16" s="700">
        <v>8.2264647450252699</v>
      </c>
      <c r="E16" s="577"/>
      <c r="F16" s="701"/>
      <c r="G16" s="700"/>
      <c r="H16" s="577"/>
      <c r="I16" s="702"/>
      <c r="J16" s="703"/>
    </row>
    <row r="17" spans="1:13" s="100" customFormat="1" ht="15" x14ac:dyDescent="0.25">
      <c r="A17" s="698" t="s">
        <v>22</v>
      </c>
      <c r="B17" s="577">
        <v>5216</v>
      </c>
      <c r="C17" s="699">
        <v>12000</v>
      </c>
      <c r="D17" s="700">
        <v>2.3006134969325198</v>
      </c>
      <c r="E17" s="577"/>
      <c r="F17" s="701"/>
      <c r="G17" s="700"/>
      <c r="H17" s="577">
        <v>70818</v>
      </c>
      <c r="I17" s="702">
        <v>516798</v>
      </c>
      <c r="J17" s="703">
        <v>7.2975514699652599</v>
      </c>
    </row>
    <row r="18" spans="1:13" s="100" customFormat="1" ht="15" x14ac:dyDescent="0.25">
      <c r="A18" s="698" t="s">
        <v>29</v>
      </c>
      <c r="B18" s="577">
        <v>1248</v>
      </c>
      <c r="C18" s="699">
        <v>2247.0625719999998</v>
      </c>
      <c r="D18" s="700">
        <v>1.80053090705128</v>
      </c>
      <c r="E18" s="577"/>
      <c r="F18" s="701"/>
      <c r="G18" s="700"/>
      <c r="H18" s="577">
        <v>41</v>
      </c>
      <c r="I18" s="702">
        <v>0</v>
      </c>
      <c r="J18" s="703">
        <v>0</v>
      </c>
    </row>
    <row r="19" spans="1:13" s="100" customFormat="1" ht="15" x14ac:dyDescent="0.25">
      <c r="A19" s="256" t="s">
        <v>28</v>
      </c>
      <c r="B19" s="113"/>
      <c r="C19" s="316"/>
      <c r="D19" s="438"/>
      <c r="E19" s="411"/>
      <c r="F19" s="412"/>
      <c r="G19" s="441"/>
      <c r="H19" s="113">
        <v>3344</v>
      </c>
      <c r="I19" s="316">
        <v>29022</v>
      </c>
      <c r="J19" s="334">
        <v>8.6788277511961702</v>
      </c>
    </row>
    <row r="20" spans="1:13" s="100" customFormat="1" ht="15" x14ac:dyDescent="0.25">
      <c r="A20" s="256" t="s">
        <v>125</v>
      </c>
      <c r="B20" s="113"/>
      <c r="C20" s="316"/>
      <c r="D20" s="438"/>
      <c r="E20" s="113"/>
      <c r="F20" s="317"/>
      <c r="G20" s="440"/>
      <c r="H20" s="113">
        <v>10806</v>
      </c>
      <c r="I20" s="316">
        <v>243771</v>
      </c>
      <c r="J20" s="334">
        <v>22.558856191004999</v>
      </c>
    </row>
    <row r="21" spans="1:13" s="100" customFormat="1" ht="15.75" thickBot="1" x14ac:dyDescent="0.3">
      <c r="A21" s="256" t="s">
        <v>20</v>
      </c>
      <c r="B21" s="113"/>
      <c r="C21" s="316"/>
      <c r="D21" s="438"/>
      <c r="E21" s="113"/>
      <c r="F21" s="317"/>
      <c r="G21" s="440"/>
      <c r="H21" s="113">
        <v>40482</v>
      </c>
      <c r="I21" s="316">
        <v>518370</v>
      </c>
      <c r="J21" s="334">
        <v>12.804950348302899</v>
      </c>
    </row>
    <row r="22" spans="1:13" s="102" customFormat="1" ht="15.75" thickBot="1" x14ac:dyDescent="0.3">
      <c r="A22" s="114" t="s">
        <v>1</v>
      </c>
      <c r="B22" s="271">
        <f>SUM(B4:B21)</f>
        <v>39896467.061999999</v>
      </c>
      <c r="C22" s="350">
        <f>SUM(C4:C21)</f>
        <v>128661572.58817059</v>
      </c>
      <c r="D22" s="570">
        <f>Table101018[[#This Row],[Owned Annual O&amp;M Cost]]/Table101018[[#This Row],[Owned Square Feet]]</f>
        <v>3.2248863637030225</v>
      </c>
      <c r="E22" s="115">
        <f>SUM(E4:E21)</f>
        <v>7072477</v>
      </c>
      <c r="F22" s="350">
        <f>SUM(F4:F21)</f>
        <v>250733583.84000003</v>
      </c>
      <c r="G22" s="569">
        <f>Table101018[[#This Row],[Leased Annual Costs**]]/Table101018[[#This Row],[Leased Square Feet]]</f>
        <v>35.452018273088768</v>
      </c>
      <c r="H22" s="271">
        <f>SUBTOTAL(109,H4:H21)</f>
        <v>13179537</v>
      </c>
      <c r="I22" s="350">
        <f>SUBTOTAL(109,I4:I21)</f>
        <v>114870346.25</v>
      </c>
      <c r="J22" s="569">
        <f>Table101018[[#This Row],[Otherwise Managed Annual O&amp;M Costs***]]/Table101018[[#This Row],[Otherwise Managed Square Feet***]]</f>
        <v>8.7158104453896978</v>
      </c>
    </row>
    <row r="23" spans="1:13" s="100" customFormat="1" ht="15" x14ac:dyDescent="0.25">
      <c r="A23" s="141"/>
      <c r="B23" s="142"/>
      <c r="C23" s="142"/>
      <c r="D23" s="142"/>
      <c r="E23" s="142"/>
      <c r="F23" s="142"/>
      <c r="G23" s="142"/>
      <c r="H23" s="143"/>
      <c r="I23" s="144"/>
      <c r="J23" s="145"/>
      <c r="K23" s="110"/>
      <c r="L23" s="110"/>
      <c r="M23" s="110"/>
    </row>
    <row r="24" spans="1:13" s="231" customFormat="1" ht="15" x14ac:dyDescent="0.25">
      <c r="A24" s="148" t="s">
        <v>149</v>
      </c>
      <c r="B24" s="148"/>
      <c r="C24" s="230"/>
      <c r="D24" s="230"/>
      <c r="E24" s="148"/>
      <c r="F24" s="230"/>
      <c r="G24" s="142"/>
      <c r="H24" s="149"/>
      <c r="I24" s="149"/>
      <c r="J24" s="149"/>
      <c r="K24" s="149"/>
      <c r="L24" s="149"/>
      <c r="M24" s="149"/>
    </row>
    <row r="25" spans="1:13" s="117" customFormat="1" ht="15" x14ac:dyDescent="0.25">
      <c r="A25" s="100" t="s">
        <v>259</v>
      </c>
      <c r="B25" s="100"/>
      <c r="C25" s="146"/>
      <c r="D25" s="146"/>
      <c r="E25" s="139"/>
      <c r="F25" s="147"/>
      <c r="G25" s="142"/>
      <c r="H25" s="110"/>
      <c r="I25" s="110"/>
      <c r="J25" s="110"/>
      <c r="K25" s="110"/>
      <c r="L25" s="110"/>
      <c r="M25" s="110"/>
    </row>
    <row r="26" spans="1:13" s="117" customFormat="1" ht="15" x14ac:dyDescent="0.25">
      <c r="A26" s="232" t="s">
        <v>260</v>
      </c>
      <c r="B26" s="127"/>
      <c r="C26" s="128"/>
      <c r="D26" s="129"/>
      <c r="E26" s="127"/>
      <c r="F26" s="128"/>
      <c r="G26" s="142"/>
      <c r="H26" s="110"/>
      <c r="I26" s="110"/>
      <c r="J26" s="110"/>
      <c r="K26" s="110"/>
      <c r="L26" s="110"/>
      <c r="M26" s="110"/>
    </row>
    <row r="27" spans="1:13" s="117" customFormat="1" ht="15" x14ac:dyDescent="0.25">
      <c r="A27" s="100" t="s">
        <v>156</v>
      </c>
      <c r="B27" s="100"/>
      <c r="C27" s="146"/>
      <c r="D27" s="146"/>
      <c r="E27" s="139"/>
      <c r="F27" s="147"/>
      <c r="G27" s="142"/>
      <c r="H27" s="110"/>
      <c r="I27" s="110"/>
      <c r="J27" s="110"/>
      <c r="K27" s="110"/>
      <c r="L27" s="110"/>
      <c r="M27" s="110"/>
    </row>
    <row r="28" spans="1:13" s="231" customFormat="1" ht="15" customHeight="1" x14ac:dyDescent="0.25">
      <c r="A28" s="650" t="s">
        <v>256</v>
      </c>
      <c r="B28" s="650"/>
      <c r="C28" s="650"/>
      <c r="D28" s="650"/>
      <c r="E28" s="650"/>
      <c r="F28" s="650"/>
      <c r="G28" s="650"/>
      <c r="H28" s="149"/>
      <c r="I28" s="149"/>
      <c r="J28" s="149"/>
      <c r="K28" s="149"/>
      <c r="L28" s="149"/>
      <c r="M28" s="149"/>
    </row>
    <row r="29" spans="1:13" s="231" customFormat="1" ht="15" x14ac:dyDescent="0.25">
      <c r="A29" s="650"/>
      <c r="B29" s="650"/>
      <c r="C29" s="650"/>
      <c r="D29" s="650"/>
      <c r="E29" s="650"/>
      <c r="F29" s="650"/>
      <c r="G29" s="650"/>
      <c r="H29" s="149"/>
      <c r="I29" s="149"/>
      <c r="J29" s="149"/>
      <c r="K29" s="149"/>
      <c r="L29" s="149"/>
      <c r="M29" s="149"/>
    </row>
    <row r="30" spans="1:13" s="117" customFormat="1" ht="15" x14ac:dyDescent="0.25">
      <c r="A30" s="141"/>
      <c r="B30" s="142"/>
      <c r="C30" s="142"/>
      <c r="D30" s="142"/>
      <c r="E30" s="142"/>
      <c r="F30" s="142"/>
      <c r="G30" s="142"/>
      <c r="H30" s="110"/>
      <c r="I30" s="582"/>
      <c r="J30" s="110"/>
      <c r="K30" s="110"/>
      <c r="L30" s="110"/>
      <c r="M30" s="110"/>
    </row>
    <row r="31" spans="1:13" s="117" customFormat="1" ht="15" x14ac:dyDescent="0.25">
      <c r="A31" s="141"/>
      <c r="B31" s="142"/>
      <c r="C31" s="142"/>
      <c r="D31" s="142"/>
      <c r="E31" s="142"/>
      <c r="F31" s="142"/>
      <c r="G31" s="142"/>
      <c r="H31" s="110"/>
      <c r="I31" s="110"/>
      <c r="J31" s="110"/>
      <c r="K31" s="110"/>
      <c r="L31" s="110"/>
      <c r="M31" s="110"/>
    </row>
    <row r="32" spans="1:13" s="117" customFormat="1" ht="15" x14ac:dyDescent="0.25">
      <c r="A32" s="141"/>
      <c r="B32" s="142"/>
      <c r="C32" s="142"/>
      <c r="D32" s="142"/>
      <c r="E32" s="142"/>
      <c r="F32" s="142"/>
      <c r="G32" s="142"/>
      <c r="H32" s="110"/>
      <c r="I32" s="110"/>
      <c r="J32" s="110"/>
      <c r="K32" s="110"/>
      <c r="L32" s="110"/>
      <c r="M32" s="110"/>
    </row>
    <row r="33" spans="1:13" s="117" customFormat="1" ht="15" x14ac:dyDescent="0.25">
      <c r="A33" s="141"/>
      <c r="B33" s="142"/>
      <c r="C33" s="142"/>
      <c r="D33" s="142"/>
      <c r="E33" s="142"/>
      <c r="F33" s="142"/>
      <c r="G33" s="142"/>
      <c r="H33" s="110"/>
      <c r="I33" s="110"/>
      <c r="J33" s="110"/>
      <c r="K33" s="110"/>
      <c r="L33" s="110"/>
      <c r="M33" s="110"/>
    </row>
    <row r="34" spans="1:13" s="117" customFormat="1" ht="15" x14ac:dyDescent="0.25">
      <c r="A34" s="141"/>
      <c r="B34" s="142"/>
      <c r="C34" s="142"/>
      <c r="D34" s="142"/>
      <c r="E34" s="142"/>
      <c r="F34" s="142"/>
      <c r="G34" s="142"/>
      <c r="H34" s="110"/>
      <c r="I34" s="110"/>
      <c r="J34" s="110"/>
      <c r="K34" s="110"/>
      <c r="L34" s="110"/>
      <c r="M34" s="110"/>
    </row>
    <row r="35" spans="1:13" s="117" customFormat="1" ht="15" x14ac:dyDescent="0.25">
      <c r="A35" s="141"/>
      <c r="B35" s="142"/>
      <c r="C35" s="142"/>
      <c r="D35" s="142"/>
      <c r="E35" s="142"/>
      <c r="F35" s="142"/>
      <c r="G35" s="142"/>
      <c r="H35" s="110"/>
      <c r="I35" s="110"/>
      <c r="J35" s="110"/>
      <c r="K35" s="110"/>
      <c r="L35" s="110"/>
      <c r="M35" s="110"/>
    </row>
    <row r="36" spans="1:13" s="117" customFormat="1" ht="15" x14ac:dyDescent="0.25">
      <c r="A36" s="141"/>
      <c r="B36" s="142"/>
      <c r="C36" s="142"/>
      <c r="D36" s="142"/>
      <c r="E36" s="142"/>
      <c r="F36" s="142"/>
      <c r="G36" s="142"/>
      <c r="H36" s="110"/>
      <c r="I36" s="110"/>
      <c r="J36" s="110"/>
      <c r="K36" s="110"/>
      <c r="L36" s="110"/>
      <c r="M36" s="110"/>
    </row>
    <row r="37" spans="1:13" s="117" customFormat="1" ht="15" x14ac:dyDescent="0.25">
      <c r="A37" s="141"/>
      <c r="B37" s="142"/>
      <c r="C37" s="142"/>
      <c r="D37" s="142"/>
      <c r="E37" s="142"/>
      <c r="F37" s="142"/>
      <c r="G37" s="142"/>
      <c r="H37" s="110"/>
      <c r="I37" s="110"/>
      <c r="J37" s="110"/>
      <c r="K37" s="110"/>
      <c r="L37" s="110"/>
      <c r="M37" s="110"/>
    </row>
    <row r="38" spans="1:13" s="117" customFormat="1" ht="15" x14ac:dyDescent="0.25">
      <c r="A38" s="141"/>
      <c r="B38" s="142"/>
      <c r="C38" s="142"/>
      <c r="D38" s="142"/>
      <c r="E38" s="142"/>
      <c r="F38" s="142"/>
      <c r="G38" s="142"/>
      <c r="H38" s="110"/>
      <c r="I38" s="110"/>
      <c r="J38" s="110"/>
      <c r="K38" s="110"/>
      <c r="L38" s="110"/>
      <c r="M38" s="110"/>
    </row>
    <row r="39" spans="1:13" s="117" customFormat="1" ht="15" x14ac:dyDescent="0.25">
      <c r="A39" s="141"/>
      <c r="B39" s="142"/>
      <c r="C39" s="142"/>
      <c r="D39" s="142"/>
      <c r="E39" s="142"/>
      <c r="F39" s="142"/>
      <c r="G39" s="142"/>
      <c r="H39" s="110"/>
      <c r="I39" s="110"/>
      <c r="J39" s="110"/>
      <c r="K39" s="110"/>
      <c r="L39" s="110"/>
      <c r="M39" s="110"/>
    </row>
    <row r="40" spans="1:13" s="117" customFormat="1" ht="15" x14ac:dyDescent="0.25">
      <c r="A40" s="141"/>
      <c r="B40" s="142"/>
      <c r="C40" s="142"/>
      <c r="D40" s="142"/>
      <c r="E40" s="142"/>
      <c r="F40" s="142"/>
      <c r="G40" s="142"/>
      <c r="H40" s="110"/>
      <c r="I40" s="110"/>
      <c r="J40" s="110"/>
      <c r="K40" s="110"/>
      <c r="L40" s="110"/>
      <c r="M40" s="110"/>
    </row>
    <row r="41" spans="1:13" s="117" customFormat="1" ht="15" x14ac:dyDescent="0.25">
      <c r="A41" s="141"/>
      <c r="B41" s="142"/>
      <c r="C41" s="142"/>
      <c r="D41" s="142"/>
      <c r="E41" s="142"/>
      <c r="F41" s="142"/>
      <c r="G41" s="142"/>
      <c r="H41" s="110"/>
      <c r="I41" s="110"/>
      <c r="J41" s="110"/>
      <c r="K41" s="110"/>
      <c r="L41" s="110"/>
      <c r="M41" s="110"/>
    </row>
    <row r="42" spans="1:13" s="117" customFormat="1" ht="15" x14ac:dyDescent="0.25">
      <c r="A42" s="141"/>
      <c r="B42" s="142"/>
      <c r="C42" s="142"/>
      <c r="D42" s="142"/>
      <c r="E42" s="142"/>
      <c r="F42" s="142"/>
      <c r="G42" s="142"/>
      <c r="H42" s="110"/>
      <c r="I42" s="110"/>
      <c r="J42" s="110"/>
      <c r="K42" s="110"/>
      <c r="L42" s="110"/>
      <c r="M42" s="110"/>
    </row>
    <row r="43" spans="1:13" s="117" customFormat="1" ht="15" x14ac:dyDescent="0.25">
      <c r="A43" s="141"/>
      <c r="B43" s="142"/>
      <c r="C43" s="142"/>
      <c r="D43" s="142"/>
      <c r="E43" s="142"/>
      <c r="F43" s="142"/>
      <c r="G43" s="142"/>
      <c r="H43" s="110"/>
      <c r="I43" s="110"/>
      <c r="J43" s="110"/>
      <c r="K43" s="110"/>
      <c r="L43" s="110"/>
      <c r="M43" s="110"/>
    </row>
    <row r="44" spans="1:13" s="117" customFormat="1" ht="15" x14ac:dyDescent="0.25">
      <c r="A44" s="141"/>
      <c r="B44" s="142"/>
      <c r="C44" s="142"/>
      <c r="D44" s="142"/>
      <c r="E44" s="142"/>
      <c r="F44" s="142"/>
      <c r="G44" s="142"/>
      <c r="H44" s="110"/>
      <c r="I44" s="110"/>
      <c r="J44" s="110"/>
      <c r="K44" s="110"/>
      <c r="L44" s="110"/>
      <c r="M44" s="110"/>
    </row>
    <row r="45" spans="1:13" s="117" customFormat="1" ht="15" x14ac:dyDescent="0.25">
      <c r="A45" s="141"/>
      <c r="B45" s="142"/>
      <c r="C45" s="142"/>
      <c r="D45" s="142"/>
      <c r="E45" s="142"/>
      <c r="F45" s="142"/>
      <c r="G45" s="142"/>
      <c r="H45" s="110"/>
      <c r="I45" s="110"/>
      <c r="J45" s="110"/>
      <c r="K45" s="110"/>
      <c r="L45" s="110"/>
      <c r="M45" s="110"/>
    </row>
    <row r="46" spans="1:13" s="117" customFormat="1" ht="15" x14ac:dyDescent="0.25">
      <c r="A46" s="141"/>
      <c r="B46" s="142"/>
      <c r="C46" s="142"/>
      <c r="D46" s="142"/>
      <c r="E46" s="142"/>
      <c r="F46" s="142"/>
      <c r="G46" s="142"/>
      <c r="H46" s="110"/>
      <c r="I46" s="110"/>
      <c r="J46" s="110"/>
      <c r="K46" s="110"/>
      <c r="L46" s="110"/>
      <c r="M46" s="110"/>
    </row>
    <row r="47" spans="1:13" s="117" customFormat="1" ht="15" x14ac:dyDescent="0.25">
      <c r="A47" s="141"/>
      <c r="B47" s="142"/>
      <c r="C47" s="142"/>
      <c r="D47" s="142"/>
      <c r="E47" s="142"/>
      <c r="F47" s="142"/>
      <c r="G47" s="142"/>
      <c r="H47" s="110"/>
      <c r="I47" s="110"/>
      <c r="J47" s="110"/>
      <c r="K47" s="110"/>
      <c r="L47" s="110"/>
      <c r="M47" s="110"/>
    </row>
    <row r="48" spans="1:13" s="117" customFormat="1" ht="15" x14ac:dyDescent="0.25">
      <c r="A48" s="100"/>
      <c r="B48" s="100"/>
      <c r="C48" s="146"/>
      <c r="D48" s="146"/>
      <c r="E48" s="139"/>
      <c r="F48" s="147"/>
      <c r="G48" s="100"/>
      <c r="H48" s="110"/>
      <c r="I48" s="110"/>
      <c r="J48" s="110"/>
      <c r="K48" s="110"/>
      <c r="L48" s="110"/>
      <c r="M48" s="110"/>
    </row>
    <row r="49" spans="3:13" s="100" customFormat="1" ht="15" x14ac:dyDescent="0.25">
      <c r="C49" s="146"/>
      <c r="D49" s="146"/>
      <c r="E49" s="139"/>
      <c r="F49" s="147"/>
      <c r="H49" s="110"/>
      <c r="I49" s="110"/>
      <c r="J49" s="110"/>
      <c r="K49" s="110"/>
      <c r="L49" s="110"/>
      <c r="M49" s="110"/>
    </row>
    <row r="50" spans="3:13" s="100" customFormat="1" ht="15" x14ac:dyDescent="0.25">
      <c r="C50" s="146"/>
      <c r="D50" s="146"/>
      <c r="E50" s="139"/>
      <c r="F50" s="147"/>
      <c r="H50" s="110"/>
      <c r="I50" s="110"/>
      <c r="J50" s="110"/>
      <c r="K50" s="110"/>
      <c r="L50" s="110"/>
      <c r="M50" s="110"/>
    </row>
    <row r="51" spans="3:13" s="100" customFormat="1" ht="15" x14ac:dyDescent="0.25">
      <c r="C51" s="146"/>
      <c r="D51" s="146"/>
      <c r="E51" s="139"/>
      <c r="F51" s="147"/>
      <c r="H51" s="110"/>
      <c r="I51" s="110"/>
      <c r="J51" s="110"/>
      <c r="K51" s="110"/>
      <c r="L51" s="110"/>
      <c r="M51" s="110"/>
    </row>
    <row r="52" spans="3:13" s="100" customFormat="1" ht="15" x14ac:dyDescent="0.25">
      <c r="C52" s="146"/>
      <c r="D52" s="146"/>
      <c r="E52" s="139"/>
      <c r="F52" s="147"/>
      <c r="H52" s="110"/>
      <c r="I52" s="110"/>
      <c r="J52" s="110"/>
      <c r="K52" s="110"/>
      <c r="L52" s="110"/>
      <c r="M52" s="110"/>
    </row>
    <row r="53" spans="3:13" s="100" customFormat="1" ht="15" x14ac:dyDescent="0.25">
      <c r="C53" s="146"/>
      <c r="D53" s="146"/>
      <c r="E53" s="139"/>
      <c r="F53" s="147"/>
      <c r="H53" s="110"/>
      <c r="I53" s="110"/>
      <c r="J53" s="110"/>
      <c r="K53" s="110"/>
      <c r="L53" s="110"/>
      <c r="M53" s="110"/>
    </row>
    <row r="54" spans="3:13" s="100" customFormat="1" ht="15" x14ac:dyDescent="0.25">
      <c r="C54" s="146"/>
      <c r="D54" s="146"/>
      <c r="E54" s="139"/>
      <c r="F54" s="147"/>
      <c r="H54" s="110"/>
      <c r="I54" s="110"/>
      <c r="J54" s="110"/>
      <c r="K54" s="110"/>
      <c r="L54" s="110"/>
      <c r="M54" s="110"/>
    </row>
    <row r="55" spans="3:13" s="100" customFormat="1" ht="15" x14ac:dyDescent="0.25">
      <c r="C55" s="146"/>
      <c r="D55" s="146"/>
      <c r="E55" s="139"/>
      <c r="F55" s="147"/>
      <c r="H55" s="110"/>
      <c r="I55" s="110"/>
      <c r="J55" s="110"/>
      <c r="K55" s="110"/>
      <c r="L55" s="110"/>
      <c r="M55" s="110"/>
    </row>
    <row r="56" spans="3:13" s="100" customFormat="1" ht="15" x14ac:dyDescent="0.25">
      <c r="C56" s="146"/>
      <c r="D56" s="146"/>
      <c r="E56" s="139"/>
      <c r="F56" s="147"/>
      <c r="H56" s="110"/>
      <c r="I56" s="110"/>
      <c r="J56" s="110"/>
      <c r="K56" s="110"/>
      <c r="L56" s="110"/>
      <c r="M56" s="110"/>
    </row>
    <row r="57" spans="3:13" s="100" customFormat="1" ht="15" x14ac:dyDescent="0.25">
      <c r="C57" s="146"/>
      <c r="D57" s="146"/>
      <c r="E57" s="139"/>
      <c r="F57" s="147"/>
      <c r="H57" s="110"/>
      <c r="I57" s="110"/>
      <c r="J57" s="110"/>
      <c r="K57" s="110"/>
      <c r="L57" s="110"/>
      <c r="M57" s="110"/>
    </row>
    <row r="58" spans="3:13" s="100" customFormat="1" ht="15" x14ac:dyDescent="0.25">
      <c r="C58" s="146"/>
      <c r="D58" s="146"/>
      <c r="E58" s="139"/>
      <c r="F58" s="147"/>
      <c r="H58" s="110"/>
      <c r="I58" s="110"/>
      <c r="J58" s="110"/>
      <c r="K58" s="110"/>
      <c r="L58" s="110"/>
      <c r="M58" s="110"/>
    </row>
    <row r="59" spans="3:13" s="100" customFormat="1" ht="15" x14ac:dyDescent="0.25">
      <c r="C59" s="146"/>
      <c r="D59" s="146"/>
      <c r="E59" s="139"/>
      <c r="F59" s="147"/>
      <c r="H59" s="110"/>
      <c r="I59" s="110"/>
      <c r="J59" s="110"/>
      <c r="K59" s="110"/>
      <c r="L59" s="110"/>
      <c r="M59" s="110"/>
    </row>
    <row r="60" spans="3:13" s="100" customFormat="1" ht="15" x14ac:dyDescent="0.25">
      <c r="C60" s="146"/>
      <c r="D60" s="146"/>
      <c r="E60" s="139"/>
      <c r="F60" s="147"/>
      <c r="H60" s="110"/>
      <c r="I60" s="110"/>
      <c r="J60" s="110"/>
      <c r="K60" s="110"/>
      <c r="L60" s="110"/>
      <c r="M60" s="110"/>
    </row>
    <row r="61" spans="3:13" s="100" customFormat="1" ht="15" x14ac:dyDescent="0.25">
      <c r="C61" s="146"/>
      <c r="D61" s="146"/>
      <c r="E61" s="139"/>
      <c r="F61" s="147"/>
      <c r="H61" s="110"/>
      <c r="I61" s="110"/>
      <c r="J61" s="110"/>
      <c r="K61" s="110"/>
      <c r="L61" s="110"/>
      <c r="M61" s="110"/>
    </row>
    <row r="62" spans="3:13" s="100" customFormat="1" ht="15" x14ac:dyDescent="0.25">
      <c r="C62" s="146"/>
      <c r="D62" s="146"/>
      <c r="E62" s="139"/>
      <c r="F62" s="147"/>
      <c r="H62" s="110"/>
      <c r="I62" s="110"/>
      <c r="J62" s="110"/>
      <c r="K62" s="110"/>
      <c r="L62" s="110"/>
      <c r="M62" s="110"/>
    </row>
    <row r="63" spans="3:13" s="100" customFormat="1" ht="15" x14ac:dyDescent="0.25">
      <c r="C63" s="146"/>
      <c r="D63" s="146"/>
      <c r="E63" s="139"/>
      <c r="F63" s="147"/>
      <c r="H63" s="110"/>
      <c r="I63" s="110"/>
      <c r="J63" s="110"/>
      <c r="K63" s="110"/>
      <c r="L63" s="110"/>
      <c r="M63" s="110"/>
    </row>
    <row r="64" spans="3:13" s="100" customFormat="1" ht="15" x14ac:dyDescent="0.25">
      <c r="C64" s="146"/>
      <c r="D64" s="146"/>
      <c r="E64" s="139"/>
      <c r="F64" s="147"/>
      <c r="H64" s="110"/>
      <c r="I64" s="110"/>
      <c r="J64" s="110"/>
      <c r="K64" s="110"/>
      <c r="L64" s="110"/>
      <c r="M64" s="110"/>
    </row>
    <row r="65" spans="3:13" s="100" customFormat="1" ht="15" x14ac:dyDescent="0.25">
      <c r="C65" s="146"/>
      <c r="D65" s="146"/>
      <c r="E65" s="139"/>
      <c r="F65" s="147"/>
      <c r="H65" s="110"/>
      <c r="I65" s="110"/>
      <c r="J65" s="110"/>
      <c r="K65" s="110"/>
      <c r="L65" s="110"/>
      <c r="M65" s="110"/>
    </row>
    <row r="66" spans="3:13" s="100" customFormat="1" ht="15" x14ac:dyDescent="0.25">
      <c r="C66" s="146"/>
      <c r="D66" s="146"/>
      <c r="E66" s="139"/>
      <c r="F66" s="147"/>
      <c r="H66" s="110"/>
      <c r="I66" s="110"/>
      <c r="J66" s="110"/>
      <c r="K66" s="110"/>
      <c r="L66" s="110"/>
      <c r="M66" s="110"/>
    </row>
    <row r="67" spans="3:13" s="100" customFormat="1" ht="15" x14ac:dyDescent="0.25">
      <c r="C67" s="146"/>
      <c r="D67" s="146"/>
      <c r="E67" s="139"/>
      <c r="F67" s="147"/>
      <c r="H67" s="110"/>
      <c r="I67" s="110"/>
      <c r="J67" s="110"/>
      <c r="K67" s="110"/>
      <c r="L67" s="110"/>
      <c r="M67" s="110"/>
    </row>
    <row r="68" spans="3:13" s="100" customFormat="1" ht="15" x14ac:dyDescent="0.25">
      <c r="C68" s="146"/>
      <c r="D68" s="146"/>
      <c r="E68" s="139"/>
      <c r="F68" s="147"/>
      <c r="H68" s="110"/>
      <c r="I68" s="110"/>
      <c r="J68" s="110"/>
      <c r="K68" s="110"/>
      <c r="L68" s="110"/>
      <c r="M68" s="110"/>
    </row>
    <row r="69" spans="3:13" s="100" customFormat="1" ht="15" x14ac:dyDescent="0.25">
      <c r="C69" s="146"/>
      <c r="D69" s="146"/>
      <c r="E69" s="139"/>
      <c r="F69" s="147"/>
      <c r="H69" s="110"/>
      <c r="I69" s="110"/>
      <c r="J69" s="110"/>
      <c r="K69" s="110"/>
      <c r="L69" s="110"/>
      <c r="M69" s="110"/>
    </row>
    <row r="70" spans="3:13" s="100" customFormat="1" ht="15" x14ac:dyDescent="0.25">
      <c r="C70" s="146"/>
      <c r="D70" s="146"/>
      <c r="E70" s="139"/>
      <c r="F70" s="147"/>
      <c r="H70" s="110"/>
      <c r="I70" s="110"/>
      <c r="J70" s="110"/>
      <c r="K70" s="110"/>
      <c r="L70" s="110"/>
      <c r="M70" s="110"/>
    </row>
    <row r="71" spans="3:13" s="100" customFormat="1" ht="15" x14ac:dyDescent="0.25">
      <c r="C71" s="146"/>
      <c r="D71" s="146"/>
      <c r="E71" s="139"/>
      <c r="F71" s="147"/>
      <c r="H71" s="110"/>
      <c r="I71" s="110"/>
      <c r="J71" s="110"/>
      <c r="K71" s="110"/>
      <c r="L71" s="110"/>
      <c r="M71" s="110"/>
    </row>
    <row r="72" spans="3:13" s="100" customFormat="1" ht="15" x14ac:dyDescent="0.25">
      <c r="C72" s="146"/>
      <c r="D72" s="146"/>
      <c r="E72" s="139"/>
      <c r="F72" s="147"/>
      <c r="H72" s="110"/>
      <c r="I72" s="110"/>
      <c r="J72" s="110"/>
      <c r="K72" s="110"/>
      <c r="L72" s="110"/>
      <c r="M72" s="110"/>
    </row>
    <row r="73" spans="3:13" s="100" customFormat="1" ht="15" x14ac:dyDescent="0.25">
      <c r="C73" s="146"/>
      <c r="D73" s="146"/>
      <c r="E73" s="139"/>
      <c r="F73" s="147"/>
      <c r="H73" s="110"/>
      <c r="I73" s="110"/>
      <c r="J73" s="110"/>
      <c r="K73" s="110"/>
      <c r="L73" s="110"/>
      <c r="M73" s="110"/>
    </row>
    <row r="74" spans="3:13" s="100" customFormat="1" ht="15" x14ac:dyDescent="0.25">
      <c r="C74" s="146"/>
      <c r="D74" s="146"/>
      <c r="E74" s="139"/>
      <c r="F74" s="147"/>
      <c r="H74" s="110"/>
      <c r="I74" s="110"/>
      <c r="J74" s="110"/>
      <c r="K74" s="110"/>
      <c r="L74" s="110"/>
      <c r="M74" s="110"/>
    </row>
    <row r="75" spans="3:13" s="100" customFormat="1" ht="15" x14ac:dyDescent="0.25">
      <c r="C75" s="146"/>
      <c r="D75" s="146"/>
      <c r="E75" s="139"/>
      <c r="F75" s="147"/>
      <c r="H75" s="110"/>
      <c r="I75" s="110"/>
      <c r="J75" s="110"/>
      <c r="K75" s="110"/>
      <c r="L75" s="110"/>
      <c r="M75" s="110"/>
    </row>
    <row r="76" spans="3:13" s="100" customFormat="1" ht="15" x14ac:dyDescent="0.25">
      <c r="C76" s="146"/>
      <c r="D76" s="146"/>
      <c r="E76" s="139"/>
      <c r="F76" s="147"/>
      <c r="H76" s="110"/>
      <c r="I76" s="110"/>
      <c r="J76" s="110"/>
      <c r="K76" s="110"/>
      <c r="L76" s="110"/>
      <c r="M76" s="110"/>
    </row>
    <row r="77" spans="3:13" s="100" customFormat="1" ht="15" x14ac:dyDescent="0.25">
      <c r="C77" s="146"/>
      <c r="D77" s="146"/>
      <c r="E77" s="139"/>
      <c r="F77" s="147"/>
      <c r="H77" s="110"/>
      <c r="I77" s="110"/>
      <c r="J77" s="110"/>
      <c r="K77" s="110"/>
      <c r="L77" s="110"/>
      <c r="M77" s="110"/>
    </row>
    <row r="78" spans="3:13" s="100" customFormat="1" ht="15" x14ac:dyDescent="0.25">
      <c r="C78" s="146"/>
      <c r="D78" s="146"/>
      <c r="E78" s="139"/>
      <c r="F78" s="147"/>
      <c r="H78" s="110"/>
      <c r="I78" s="110"/>
      <c r="J78" s="110"/>
      <c r="K78" s="110"/>
      <c r="L78" s="110"/>
      <c r="M78" s="110"/>
    </row>
    <row r="79" spans="3:13" s="100" customFormat="1" ht="15" x14ac:dyDescent="0.25">
      <c r="C79" s="146"/>
      <c r="D79" s="146"/>
      <c r="E79" s="139"/>
      <c r="F79" s="147"/>
      <c r="H79" s="110"/>
      <c r="I79" s="110"/>
      <c r="J79" s="110"/>
      <c r="K79" s="110"/>
      <c r="L79" s="110"/>
      <c r="M79" s="110"/>
    </row>
    <row r="80" spans="3:13" s="100" customFormat="1" ht="15" x14ac:dyDescent="0.25">
      <c r="C80" s="146"/>
      <c r="D80" s="146"/>
      <c r="E80" s="139"/>
      <c r="F80" s="147"/>
      <c r="H80" s="110"/>
      <c r="I80" s="110"/>
      <c r="J80" s="110"/>
      <c r="K80" s="110"/>
      <c r="L80" s="110"/>
      <c r="M80" s="110"/>
    </row>
    <row r="81" spans="3:13" s="100" customFormat="1" ht="15" x14ac:dyDescent="0.25">
      <c r="C81" s="146"/>
      <c r="D81" s="146"/>
      <c r="E81" s="139"/>
      <c r="F81" s="147"/>
      <c r="H81" s="110"/>
      <c r="I81" s="110"/>
      <c r="J81" s="110"/>
      <c r="K81" s="110"/>
      <c r="L81" s="110"/>
      <c r="M81" s="110"/>
    </row>
    <row r="82" spans="3:13" s="100" customFormat="1" ht="15" x14ac:dyDescent="0.25">
      <c r="C82" s="146"/>
      <c r="D82" s="146"/>
      <c r="E82" s="139"/>
      <c r="F82" s="147"/>
      <c r="H82" s="110"/>
      <c r="I82" s="110"/>
      <c r="J82" s="110"/>
      <c r="K82" s="110"/>
      <c r="L82" s="110"/>
      <c r="M82" s="110"/>
    </row>
    <row r="83" spans="3:13" s="100" customFormat="1" ht="15" x14ac:dyDescent="0.25">
      <c r="C83" s="146"/>
      <c r="D83" s="146"/>
      <c r="E83" s="139"/>
      <c r="F83" s="147"/>
      <c r="H83" s="110"/>
      <c r="I83" s="110"/>
      <c r="J83" s="110"/>
      <c r="K83" s="110"/>
      <c r="L83" s="110"/>
      <c r="M83" s="110"/>
    </row>
    <row r="84" spans="3:13" s="100" customFormat="1" ht="15" x14ac:dyDescent="0.25">
      <c r="C84" s="146"/>
      <c r="D84" s="146"/>
      <c r="E84" s="139"/>
      <c r="F84" s="147"/>
      <c r="H84" s="110"/>
      <c r="I84" s="110"/>
      <c r="J84" s="110"/>
      <c r="K84" s="110"/>
      <c r="L84" s="110"/>
      <c r="M84" s="110"/>
    </row>
    <row r="85" spans="3:13" s="100" customFormat="1" ht="15" x14ac:dyDescent="0.25">
      <c r="C85" s="146"/>
      <c r="D85" s="146"/>
      <c r="E85" s="139"/>
      <c r="F85" s="147"/>
      <c r="H85" s="110"/>
      <c r="I85" s="110"/>
      <c r="J85" s="110"/>
      <c r="K85" s="110"/>
      <c r="L85" s="110"/>
      <c r="M85" s="110"/>
    </row>
    <row r="86" spans="3:13" s="100" customFormat="1" ht="15" x14ac:dyDescent="0.25">
      <c r="C86" s="146"/>
      <c r="D86" s="146"/>
      <c r="E86" s="139"/>
      <c r="F86" s="147"/>
      <c r="H86" s="110"/>
      <c r="I86" s="110"/>
      <c r="J86" s="110"/>
      <c r="K86" s="110"/>
      <c r="L86" s="110"/>
      <c r="M86" s="110"/>
    </row>
    <row r="87" spans="3:13" s="100" customFormat="1" ht="15" x14ac:dyDescent="0.25">
      <c r="C87" s="146"/>
      <c r="D87" s="146"/>
      <c r="E87" s="139"/>
      <c r="F87" s="147"/>
      <c r="H87" s="110"/>
      <c r="I87" s="110"/>
      <c r="J87" s="110"/>
      <c r="K87" s="110"/>
      <c r="L87" s="110"/>
      <c r="M87" s="110"/>
    </row>
    <row r="88" spans="3:13" s="100" customFormat="1" ht="15" x14ac:dyDescent="0.25">
      <c r="C88" s="146"/>
      <c r="D88" s="146"/>
      <c r="E88" s="139"/>
      <c r="F88" s="147"/>
      <c r="H88" s="110"/>
      <c r="I88" s="110"/>
      <c r="J88" s="110"/>
      <c r="K88" s="110"/>
      <c r="L88" s="110"/>
      <c r="M88" s="110"/>
    </row>
    <row r="89" spans="3:13" s="100" customFormat="1" ht="15" x14ac:dyDescent="0.25">
      <c r="C89" s="146"/>
      <c r="D89" s="146"/>
      <c r="E89" s="139"/>
      <c r="F89" s="147"/>
      <c r="H89" s="110"/>
      <c r="I89" s="110"/>
      <c r="J89" s="110"/>
      <c r="K89" s="110"/>
      <c r="L89" s="110"/>
      <c r="M89" s="110"/>
    </row>
    <row r="90" spans="3:13" s="100" customFormat="1" ht="15" x14ac:dyDescent="0.25">
      <c r="C90" s="146"/>
      <c r="D90" s="146"/>
      <c r="E90" s="139"/>
      <c r="F90" s="147"/>
      <c r="H90" s="110"/>
      <c r="I90" s="110"/>
      <c r="J90" s="110"/>
      <c r="K90" s="110"/>
      <c r="L90" s="110"/>
      <c r="M90" s="110"/>
    </row>
    <row r="91" spans="3:13" s="100" customFormat="1" ht="15" x14ac:dyDescent="0.25">
      <c r="C91" s="146"/>
      <c r="D91" s="146"/>
      <c r="E91" s="139"/>
      <c r="F91" s="147"/>
      <c r="H91" s="110"/>
      <c r="I91" s="110"/>
      <c r="J91" s="110"/>
      <c r="K91" s="110"/>
      <c r="L91" s="110"/>
      <c r="M91" s="110"/>
    </row>
    <row r="92" spans="3:13" s="100" customFormat="1" ht="15" x14ac:dyDescent="0.25">
      <c r="C92" s="146"/>
      <c r="D92" s="146"/>
      <c r="E92" s="139"/>
      <c r="F92" s="147"/>
      <c r="H92" s="110"/>
      <c r="I92" s="110"/>
      <c r="J92" s="110"/>
      <c r="K92" s="110"/>
      <c r="L92" s="110"/>
      <c r="M92" s="110"/>
    </row>
    <row r="93" spans="3:13" s="100" customFormat="1" ht="15" x14ac:dyDescent="0.25">
      <c r="C93" s="146"/>
      <c r="D93" s="146"/>
      <c r="E93" s="139"/>
      <c r="F93" s="147"/>
      <c r="H93" s="110"/>
      <c r="I93" s="110"/>
      <c r="J93" s="110"/>
      <c r="K93" s="110"/>
      <c r="L93" s="110"/>
      <c r="M93" s="110"/>
    </row>
    <row r="94" spans="3:13" s="100" customFormat="1" ht="15" x14ac:dyDescent="0.25">
      <c r="C94" s="146"/>
      <c r="D94" s="146"/>
      <c r="E94" s="139"/>
      <c r="F94" s="147"/>
      <c r="H94" s="110"/>
      <c r="I94" s="110"/>
      <c r="J94" s="110"/>
      <c r="K94" s="110"/>
      <c r="L94" s="110"/>
      <c r="M94" s="110"/>
    </row>
    <row r="95" spans="3:13" s="100" customFormat="1" ht="15" x14ac:dyDescent="0.25">
      <c r="C95" s="146"/>
      <c r="D95" s="146"/>
      <c r="E95" s="139"/>
      <c r="F95" s="147"/>
      <c r="H95" s="110"/>
      <c r="I95" s="110"/>
      <c r="J95" s="110"/>
      <c r="K95" s="110"/>
      <c r="L95" s="110"/>
      <c r="M95" s="110"/>
    </row>
    <row r="96" spans="3:13" s="100" customFormat="1" ht="15" x14ac:dyDescent="0.25">
      <c r="C96" s="146"/>
      <c r="D96" s="146"/>
      <c r="E96" s="139"/>
      <c r="F96" s="147"/>
      <c r="H96" s="110"/>
      <c r="I96" s="110"/>
      <c r="J96" s="110"/>
      <c r="K96" s="110"/>
      <c r="L96" s="110"/>
      <c r="M96" s="110"/>
    </row>
    <row r="97" spans="3:13" s="100" customFormat="1" ht="15" x14ac:dyDescent="0.25">
      <c r="C97" s="146"/>
      <c r="D97" s="146"/>
      <c r="E97" s="139"/>
      <c r="F97" s="147"/>
      <c r="H97" s="110"/>
      <c r="I97" s="110"/>
      <c r="J97" s="110"/>
      <c r="K97" s="110"/>
      <c r="L97" s="110"/>
      <c r="M97" s="110"/>
    </row>
    <row r="98" spans="3:13" s="100" customFormat="1" ht="15" x14ac:dyDescent="0.25">
      <c r="C98" s="146"/>
      <c r="D98" s="146"/>
      <c r="E98" s="139"/>
      <c r="F98" s="147"/>
      <c r="H98" s="110"/>
      <c r="I98" s="110"/>
      <c r="J98" s="110"/>
      <c r="K98" s="110"/>
      <c r="L98" s="110"/>
      <c r="M98" s="110"/>
    </row>
    <row r="99" spans="3:13" s="100" customFormat="1" ht="15" x14ac:dyDescent="0.25">
      <c r="C99" s="146"/>
      <c r="D99" s="146"/>
      <c r="E99" s="139"/>
      <c r="F99" s="147"/>
      <c r="H99" s="110"/>
      <c r="I99" s="110"/>
      <c r="J99" s="110"/>
      <c r="K99" s="110"/>
      <c r="L99" s="110"/>
      <c r="M99" s="110"/>
    </row>
    <row r="100" spans="3:13" s="100" customFormat="1" ht="15" x14ac:dyDescent="0.25">
      <c r="C100" s="146"/>
      <c r="D100" s="146"/>
      <c r="E100" s="139"/>
      <c r="F100" s="147"/>
      <c r="H100" s="110"/>
      <c r="I100" s="110"/>
      <c r="J100" s="110"/>
      <c r="K100" s="110"/>
      <c r="L100" s="110"/>
      <c r="M100" s="110"/>
    </row>
    <row r="101" spans="3:13" s="100" customFormat="1" ht="15" x14ac:dyDescent="0.25">
      <c r="C101" s="146"/>
      <c r="D101" s="146"/>
      <c r="E101" s="139"/>
      <c r="F101" s="147"/>
      <c r="H101" s="110"/>
      <c r="I101" s="110"/>
      <c r="J101" s="110"/>
      <c r="K101" s="110"/>
      <c r="L101" s="110"/>
      <c r="M101" s="110"/>
    </row>
    <row r="102" spans="3:13" s="82" customFormat="1" x14ac:dyDescent="0.2">
      <c r="C102" s="103"/>
      <c r="D102" s="103"/>
      <c r="E102" s="97"/>
      <c r="F102" s="104"/>
      <c r="H102" s="84"/>
      <c r="I102" s="84"/>
      <c r="J102" s="84"/>
      <c r="K102" s="84"/>
      <c r="L102" s="84"/>
      <c r="M102" s="84"/>
    </row>
    <row r="103" spans="3:13" s="82" customFormat="1" x14ac:dyDescent="0.2">
      <c r="C103" s="103"/>
      <c r="D103" s="103"/>
      <c r="E103" s="97"/>
      <c r="F103" s="104"/>
      <c r="H103" s="84"/>
      <c r="I103" s="84"/>
      <c r="J103" s="84"/>
      <c r="K103" s="84"/>
      <c r="L103" s="84"/>
      <c r="M103" s="84"/>
    </row>
    <row r="104" spans="3:13" s="82" customFormat="1" x14ac:dyDescent="0.2">
      <c r="C104" s="103"/>
      <c r="D104" s="103"/>
      <c r="E104" s="97"/>
      <c r="F104" s="104"/>
      <c r="H104" s="84"/>
      <c r="I104" s="84"/>
      <c r="J104" s="84"/>
      <c r="K104" s="84"/>
      <c r="L104" s="84"/>
      <c r="M104" s="84"/>
    </row>
    <row r="105" spans="3:13" s="82" customFormat="1" x14ac:dyDescent="0.2">
      <c r="C105" s="103"/>
      <c r="D105" s="103"/>
      <c r="E105" s="97"/>
      <c r="F105" s="104"/>
      <c r="H105" s="84"/>
      <c r="I105" s="84"/>
      <c r="J105" s="84"/>
      <c r="K105" s="84"/>
      <c r="L105" s="84"/>
      <c r="M105" s="84"/>
    </row>
    <row r="106" spans="3:13" s="82" customFormat="1" x14ac:dyDescent="0.2">
      <c r="C106" s="103"/>
      <c r="D106" s="103"/>
      <c r="E106" s="97"/>
      <c r="F106" s="104"/>
      <c r="H106" s="84"/>
      <c r="I106" s="84"/>
      <c r="J106" s="84"/>
      <c r="K106" s="84"/>
      <c r="L106" s="84"/>
      <c r="M106" s="84"/>
    </row>
    <row r="107" spans="3:13" s="82" customFormat="1" x14ac:dyDescent="0.2">
      <c r="C107" s="103"/>
      <c r="D107" s="103"/>
      <c r="E107" s="97"/>
      <c r="F107" s="104"/>
      <c r="H107" s="84"/>
      <c r="I107" s="84"/>
      <c r="J107" s="84"/>
      <c r="K107" s="84"/>
      <c r="L107" s="84"/>
      <c r="M107" s="84"/>
    </row>
    <row r="108" spans="3:13" s="82" customFormat="1" x14ac:dyDescent="0.2">
      <c r="C108" s="103"/>
      <c r="D108" s="103"/>
      <c r="E108" s="97"/>
      <c r="F108" s="104"/>
      <c r="H108" s="84"/>
      <c r="I108" s="84"/>
      <c r="J108" s="84"/>
      <c r="K108" s="84"/>
      <c r="L108" s="84"/>
      <c r="M108" s="84"/>
    </row>
    <row r="109" spans="3:13" s="82" customFormat="1" x14ac:dyDescent="0.2">
      <c r="C109" s="103"/>
      <c r="D109" s="103"/>
      <c r="E109" s="97"/>
      <c r="F109" s="104"/>
      <c r="H109" s="84"/>
      <c r="I109" s="84"/>
      <c r="J109" s="84"/>
      <c r="K109" s="84"/>
      <c r="L109" s="84"/>
      <c r="M109" s="84"/>
    </row>
    <row r="110" spans="3:13" s="82" customFormat="1" x14ac:dyDescent="0.2">
      <c r="C110" s="103"/>
      <c r="D110" s="103"/>
      <c r="E110" s="97"/>
      <c r="F110" s="104"/>
      <c r="H110" s="84"/>
      <c r="I110" s="84"/>
      <c r="J110" s="84"/>
      <c r="K110" s="84"/>
      <c r="L110" s="84"/>
      <c r="M110" s="84"/>
    </row>
    <row r="111" spans="3:13" s="82" customFormat="1" x14ac:dyDescent="0.2">
      <c r="C111" s="103"/>
      <c r="D111" s="103"/>
      <c r="E111" s="97"/>
      <c r="F111" s="104"/>
      <c r="H111" s="84"/>
      <c r="I111" s="84"/>
      <c r="J111" s="84"/>
      <c r="K111" s="84"/>
      <c r="L111" s="84"/>
      <c r="M111" s="84"/>
    </row>
    <row r="112" spans="3:13" s="82" customFormat="1" x14ac:dyDescent="0.2">
      <c r="C112" s="103"/>
      <c r="D112" s="103"/>
      <c r="E112" s="97"/>
      <c r="F112" s="104"/>
      <c r="H112" s="84"/>
      <c r="I112" s="84"/>
      <c r="J112" s="84"/>
      <c r="K112" s="84"/>
      <c r="L112" s="84"/>
      <c r="M112" s="84"/>
    </row>
    <row r="113" spans="3:13" s="82" customFormat="1" x14ac:dyDescent="0.2">
      <c r="C113" s="103"/>
      <c r="D113" s="103"/>
      <c r="E113" s="97"/>
      <c r="F113" s="104"/>
      <c r="H113" s="84"/>
      <c r="I113" s="84"/>
      <c r="J113" s="84"/>
      <c r="K113" s="84"/>
      <c r="L113" s="84"/>
      <c r="M113" s="84"/>
    </row>
    <row r="114" spans="3:13" s="82" customFormat="1" x14ac:dyDescent="0.2">
      <c r="C114" s="103"/>
      <c r="D114" s="103"/>
      <c r="E114" s="97"/>
      <c r="F114" s="104"/>
      <c r="H114" s="84"/>
      <c r="I114" s="84"/>
      <c r="J114" s="84"/>
      <c r="K114" s="84"/>
      <c r="L114" s="84"/>
      <c r="M114" s="84"/>
    </row>
    <row r="115" spans="3:13" s="82" customFormat="1" x14ac:dyDescent="0.2">
      <c r="C115" s="103"/>
      <c r="D115" s="103"/>
      <c r="E115" s="97"/>
      <c r="F115" s="104"/>
      <c r="H115" s="84"/>
      <c r="I115" s="84"/>
      <c r="J115" s="84"/>
      <c r="K115" s="84"/>
      <c r="L115" s="84"/>
      <c r="M115" s="84"/>
    </row>
    <row r="116" spans="3:13" s="82" customFormat="1" x14ac:dyDescent="0.2">
      <c r="C116" s="103"/>
      <c r="D116" s="103"/>
      <c r="E116" s="97"/>
      <c r="F116" s="104"/>
      <c r="H116" s="84"/>
      <c r="I116" s="84"/>
      <c r="J116" s="84"/>
      <c r="K116" s="84"/>
      <c r="L116" s="84"/>
      <c r="M116" s="84"/>
    </row>
    <row r="117" spans="3:13" s="82" customFormat="1" x14ac:dyDescent="0.2">
      <c r="C117" s="103"/>
      <c r="D117" s="103"/>
      <c r="E117" s="97"/>
      <c r="F117" s="104"/>
      <c r="H117" s="84"/>
      <c r="I117" s="84"/>
      <c r="J117" s="84"/>
      <c r="K117" s="84"/>
      <c r="L117" s="84"/>
      <c r="M117" s="84"/>
    </row>
    <row r="118" spans="3:13" s="82" customFormat="1" x14ac:dyDescent="0.2">
      <c r="C118" s="103"/>
      <c r="D118" s="103"/>
      <c r="E118" s="97"/>
      <c r="F118" s="104"/>
      <c r="H118" s="84"/>
      <c r="I118" s="84"/>
      <c r="J118" s="84"/>
      <c r="K118" s="84"/>
      <c r="L118" s="84"/>
      <c r="M118" s="84"/>
    </row>
    <row r="119" spans="3:13" s="82" customFormat="1" x14ac:dyDescent="0.2">
      <c r="C119" s="103"/>
      <c r="D119" s="103"/>
      <c r="E119" s="97"/>
      <c r="F119" s="104"/>
      <c r="H119" s="84"/>
      <c r="I119" s="84"/>
      <c r="J119" s="84"/>
      <c r="K119" s="84"/>
      <c r="L119" s="84"/>
      <c r="M119" s="84"/>
    </row>
    <row r="120" spans="3:13" s="82" customFormat="1" x14ac:dyDescent="0.2">
      <c r="C120" s="103"/>
      <c r="D120" s="103"/>
      <c r="E120" s="97"/>
      <c r="F120" s="104"/>
      <c r="H120" s="84"/>
      <c r="I120" s="84"/>
      <c r="J120" s="84"/>
      <c r="K120" s="84"/>
      <c r="L120" s="84"/>
      <c r="M120" s="84"/>
    </row>
    <row r="121" spans="3:13" s="82" customFormat="1" x14ac:dyDescent="0.2">
      <c r="C121" s="103"/>
      <c r="D121" s="103"/>
      <c r="E121" s="97"/>
      <c r="F121" s="104"/>
      <c r="H121" s="84"/>
      <c r="I121" s="84"/>
      <c r="J121" s="84"/>
      <c r="K121" s="84"/>
      <c r="L121" s="84"/>
      <c r="M121" s="84"/>
    </row>
    <row r="122" spans="3:13" s="82" customFormat="1" x14ac:dyDescent="0.2">
      <c r="C122" s="103"/>
      <c r="D122" s="103"/>
      <c r="E122" s="97"/>
      <c r="F122" s="104"/>
      <c r="H122" s="84"/>
      <c r="I122" s="84"/>
      <c r="J122" s="84"/>
      <c r="K122" s="84"/>
      <c r="L122" s="84"/>
      <c r="M122" s="84"/>
    </row>
    <row r="123" spans="3:13" s="82" customFormat="1" x14ac:dyDescent="0.2">
      <c r="C123" s="103"/>
      <c r="D123" s="103"/>
      <c r="E123" s="97"/>
      <c r="F123" s="104"/>
      <c r="H123" s="84"/>
      <c r="I123" s="84"/>
      <c r="J123" s="84"/>
      <c r="K123" s="84"/>
      <c r="L123" s="84"/>
      <c r="M123" s="84"/>
    </row>
    <row r="124" spans="3:13" s="82" customFormat="1" x14ac:dyDescent="0.2">
      <c r="C124" s="103"/>
      <c r="D124" s="103"/>
      <c r="E124" s="97"/>
      <c r="F124" s="104"/>
      <c r="H124" s="84"/>
      <c r="I124" s="84"/>
      <c r="J124" s="84"/>
      <c r="K124" s="84"/>
      <c r="L124" s="84"/>
      <c r="M124" s="84"/>
    </row>
    <row r="125" spans="3:13" s="82" customFormat="1" x14ac:dyDescent="0.2">
      <c r="C125" s="103"/>
      <c r="D125" s="103"/>
      <c r="E125" s="97"/>
      <c r="F125" s="104"/>
      <c r="H125" s="84"/>
      <c r="I125" s="84"/>
      <c r="J125" s="84"/>
      <c r="K125" s="84"/>
      <c r="L125" s="84"/>
      <c r="M125" s="84"/>
    </row>
    <row r="126" spans="3:13" s="82" customFormat="1" x14ac:dyDescent="0.2">
      <c r="C126" s="103"/>
      <c r="D126" s="103"/>
      <c r="E126" s="97"/>
      <c r="F126" s="104"/>
      <c r="H126" s="84"/>
      <c r="I126" s="84"/>
      <c r="J126" s="84"/>
      <c r="K126" s="84"/>
      <c r="L126" s="84"/>
      <c r="M126" s="84"/>
    </row>
    <row r="127" spans="3:13" s="82" customFormat="1" x14ac:dyDescent="0.2">
      <c r="C127" s="103"/>
      <c r="D127" s="103"/>
      <c r="E127" s="97"/>
      <c r="F127" s="104"/>
      <c r="H127" s="84"/>
      <c r="I127" s="84"/>
      <c r="J127" s="84"/>
      <c r="K127" s="84"/>
      <c r="L127" s="84"/>
      <c r="M127" s="84"/>
    </row>
    <row r="128" spans="3:13" s="82" customFormat="1" x14ac:dyDescent="0.2">
      <c r="C128" s="103"/>
      <c r="D128" s="103"/>
      <c r="E128" s="97"/>
      <c r="F128" s="104"/>
      <c r="H128" s="84"/>
      <c r="I128" s="84"/>
      <c r="J128" s="84"/>
      <c r="K128" s="84"/>
      <c r="L128" s="84"/>
      <c r="M128" s="84"/>
    </row>
    <row r="129" spans="3:13" s="82" customFormat="1" x14ac:dyDescent="0.2">
      <c r="C129" s="103"/>
      <c r="D129" s="103"/>
      <c r="E129" s="97"/>
      <c r="F129" s="104"/>
      <c r="H129" s="84"/>
      <c r="I129" s="84"/>
      <c r="J129" s="84"/>
      <c r="K129" s="84"/>
      <c r="L129" s="84"/>
      <c r="M129" s="84"/>
    </row>
    <row r="130" spans="3:13" s="82" customFormat="1" x14ac:dyDescent="0.2">
      <c r="C130" s="103"/>
      <c r="D130" s="103"/>
      <c r="E130" s="97"/>
      <c r="F130" s="104"/>
      <c r="H130" s="84"/>
      <c r="I130" s="84"/>
      <c r="J130" s="84"/>
      <c r="K130" s="84"/>
      <c r="L130" s="84"/>
      <c r="M130" s="84"/>
    </row>
    <row r="131" spans="3:13" s="82" customFormat="1" x14ac:dyDescent="0.2">
      <c r="C131" s="103"/>
      <c r="D131" s="103"/>
      <c r="E131" s="97"/>
      <c r="F131" s="104"/>
      <c r="H131" s="84"/>
      <c r="I131" s="84"/>
      <c r="J131" s="84"/>
      <c r="K131" s="84"/>
      <c r="L131" s="84"/>
      <c r="M131" s="84"/>
    </row>
    <row r="132" spans="3:13" s="82" customFormat="1" x14ac:dyDescent="0.2">
      <c r="C132" s="103"/>
      <c r="D132" s="103"/>
      <c r="E132" s="97"/>
      <c r="F132" s="104"/>
      <c r="H132" s="84"/>
      <c r="I132" s="84"/>
      <c r="J132" s="84"/>
      <c r="K132" s="84"/>
      <c r="L132" s="84"/>
      <c r="M132" s="84"/>
    </row>
    <row r="133" spans="3:13" s="82" customFormat="1" x14ac:dyDescent="0.2">
      <c r="C133" s="103"/>
      <c r="D133" s="103"/>
      <c r="E133" s="97"/>
      <c r="F133" s="104"/>
      <c r="H133" s="84"/>
      <c r="I133" s="84"/>
      <c r="J133" s="84"/>
      <c r="K133" s="84"/>
      <c r="L133" s="84"/>
      <c r="M133" s="84"/>
    </row>
    <row r="134" spans="3:13" s="82" customFormat="1" x14ac:dyDescent="0.2">
      <c r="C134" s="103"/>
      <c r="D134" s="103"/>
      <c r="E134" s="97"/>
      <c r="F134" s="104"/>
      <c r="H134" s="84"/>
      <c r="I134" s="84"/>
      <c r="J134" s="84"/>
      <c r="K134" s="84"/>
      <c r="L134" s="84"/>
      <c r="M134" s="84"/>
    </row>
    <row r="135" spans="3:13" s="82" customFormat="1" x14ac:dyDescent="0.2">
      <c r="C135" s="103"/>
      <c r="D135" s="103"/>
      <c r="E135" s="97"/>
      <c r="F135" s="104"/>
      <c r="H135" s="84"/>
      <c r="I135" s="84"/>
      <c r="J135" s="84"/>
      <c r="K135" s="84"/>
      <c r="L135" s="84"/>
      <c r="M135" s="84"/>
    </row>
    <row r="136" spans="3:13" s="82" customFormat="1" x14ac:dyDescent="0.2">
      <c r="C136" s="103"/>
      <c r="D136" s="103"/>
      <c r="E136" s="97"/>
      <c r="F136" s="104"/>
      <c r="H136" s="84"/>
      <c r="I136" s="84"/>
      <c r="J136" s="84"/>
      <c r="K136" s="84"/>
      <c r="L136" s="84"/>
      <c r="M136" s="84"/>
    </row>
  </sheetData>
  <mergeCells count="2">
    <mergeCell ref="A1:G1"/>
    <mergeCell ref="A28:G29"/>
  </mergeCells>
  <pageMargins left="0.7" right="0.7" top="0.75" bottom="0.75" header="0.3" footer="0.3"/>
  <pageSetup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I28" sqref="I28"/>
    </sheetView>
  </sheetViews>
  <sheetFormatPr defaultColWidth="9" defaultRowHeight="12.75" x14ac:dyDescent="0.2"/>
  <cols>
    <col min="1" max="1" width="9" style="5"/>
    <col min="2" max="2" width="23.875" style="5" customWidth="1"/>
    <col min="3" max="3" width="15.75" style="5" customWidth="1"/>
    <col min="4" max="4" width="15" style="5" customWidth="1"/>
    <col min="5" max="5" width="16.375" style="5" customWidth="1"/>
    <col min="6" max="6" width="14.625" style="5" bestFit="1" customWidth="1"/>
    <col min="7" max="7" width="13.5" style="5" customWidth="1"/>
    <col min="8" max="8" width="13.625" style="5" customWidth="1"/>
    <col min="9" max="9" width="15.875" style="5" bestFit="1" customWidth="1"/>
    <col min="10" max="10" width="14.5" style="5" bestFit="1" customWidth="1"/>
    <col min="11" max="11" width="14.125" style="5" bestFit="1" customWidth="1"/>
    <col min="12" max="12" width="14.125" style="5" customWidth="1"/>
    <col min="13" max="13" width="17.375" style="5" customWidth="1"/>
    <col min="14" max="14" width="13" style="5" bestFit="1" customWidth="1"/>
    <col min="15" max="15" width="12" style="5" bestFit="1" customWidth="1"/>
    <col min="16" max="16384" width="9" style="5"/>
  </cols>
  <sheetData>
    <row r="1" spans="1:11" s="194" customFormat="1" ht="18.75" x14ac:dyDescent="0.3">
      <c r="A1" s="85" t="s">
        <v>393</v>
      </c>
      <c r="C1" s="227"/>
      <c r="D1" s="227"/>
      <c r="E1" s="227"/>
      <c r="F1" s="227"/>
      <c r="G1" s="228"/>
      <c r="H1" s="228"/>
      <c r="I1" s="228"/>
    </row>
    <row r="2" spans="1:11" s="1" customFormat="1" ht="18" customHeight="1" thickBot="1" x14ac:dyDescent="0.25">
      <c r="B2" s="280"/>
      <c r="C2" s="534"/>
      <c r="D2" s="534"/>
      <c r="E2" s="537"/>
      <c r="F2" s="280"/>
      <c r="G2" s="535"/>
      <c r="H2" s="535"/>
      <c r="I2" s="536"/>
    </row>
    <row r="3" spans="1:11" s="117" customFormat="1" ht="14.25" customHeight="1" thickBot="1" x14ac:dyDescent="0.3">
      <c r="B3" s="428"/>
      <c r="C3" s="647" t="s">
        <v>272</v>
      </c>
      <c r="D3" s="648"/>
      <c r="E3" s="648"/>
      <c r="F3" s="649"/>
    </row>
    <row r="4" spans="1:11" s="118" customFormat="1" ht="30.75" thickBot="1" x14ac:dyDescent="0.3">
      <c r="B4" s="429"/>
      <c r="C4" s="413" t="s">
        <v>228</v>
      </c>
      <c r="D4" s="414" t="s">
        <v>0</v>
      </c>
      <c r="E4" s="530" t="s">
        <v>230</v>
      </c>
      <c r="F4" s="572" t="s">
        <v>1</v>
      </c>
    </row>
    <row r="5" spans="1:11" s="100" customFormat="1" ht="15" x14ac:dyDescent="0.25">
      <c r="A5" s="644" t="s">
        <v>2</v>
      </c>
      <c r="B5" s="573" t="s">
        <v>3</v>
      </c>
      <c r="C5" s="431">
        <v>115302</v>
      </c>
      <c r="D5" s="431">
        <v>14788</v>
      </c>
      <c r="E5" s="431">
        <v>1046</v>
      </c>
      <c r="F5" s="431">
        <v>131136</v>
      </c>
    </row>
    <row r="6" spans="1:11" s="100" customFormat="1" ht="15" x14ac:dyDescent="0.25">
      <c r="A6" s="645"/>
      <c r="B6" s="574" t="s">
        <v>4</v>
      </c>
      <c r="C6" s="47">
        <v>931660268.995</v>
      </c>
      <c r="D6" s="47">
        <v>264009154.49599999</v>
      </c>
      <c r="E6" s="47">
        <v>15414213.17</v>
      </c>
      <c r="F6" s="47">
        <v>1211083636.661</v>
      </c>
    </row>
    <row r="7" spans="1:11" s="100" customFormat="1" ht="18.75" customHeight="1" thickBot="1" x14ac:dyDescent="0.3">
      <c r="A7" s="646"/>
      <c r="B7" s="575" t="s">
        <v>5</v>
      </c>
      <c r="C7" s="49">
        <v>7190134945.6791697</v>
      </c>
      <c r="D7" s="49">
        <v>7313464505.6719999</v>
      </c>
      <c r="E7" s="49">
        <v>126466317.79000001</v>
      </c>
      <c r="F7" s="49">
        <v>14630065769.141199</v>
      </c>
    </row>
    <row r="8" spans="1:11" s="100" customFormat="1" ht="15" x14ac:dyDescent="0.25">
      <c r="A8" s="640" t="s">
        <v>6</v>
      </c>
      <c r="B8" s="576" t="s">
        <v>3</v>
      </c>
      <c r="C8" s="51">
        <v>189095</v>
      </c>
      <c r="D8" s="51">
        <v>2618</v>
      </c>
      <c r="E8" s="51">
        <v>443</v>
      </c>
      <c r="F8" s="51">
        <v>192156</v>
      </c>
    </row>
    <row r="9" spans="1:11" s="100" customFormat="1" ht="15.75" thickBot="1" x14ac:dyDescent="0.3">
      <c r="A9" s="641"/>
      <c r="B9" s="568" t="s">
        <v>5</v>
      </c>
      <c r="C9" s="49">
        <v>2100383663.0416901</v>
      </c>
      <c r="D9" s="49">
        <v>70370177.254999995</v>
      </c>
      <c r="E9" s="49">
        <v>4700363.4000000004</v>
      </c>
      <c r="F9" s="49">
        <v>2175454203.6967001</v>
      </c>
    </row>
    <row r="10" spans="1:11" s="100" customFormat="1" ht="15" x14ac:dyDescent="0.25">
      <c r="A10" s="640" t="s">
        <v>7</v>
      </c>
      <c r="B10" s="576" t="s">
        <v>8</v>
      </c>
      <c r="C10" s="51">
        <v>3872261.8847059999</v>
      </c>
      <c r="D10" s="51">
        <v>130809.461</v>
      </c>
      <c r="E10" s="51">
        <v>5627504.4649999999</v>
      </c>
      <c r="F10" s="51">
        <v>9630575.8107060008</v>
      </c>
    </row>
    <row r="11" spans="1:11" s="100" customFormat="1" ht="15.75" thickBot="1" x14ac:dyDescent="0.3">
      <c r="A11" s="641"/>
      <c r="B11" s="568" t="s">
        <v>5</v>
      </c>
      <c r="C11" s="49">
        <v>134916567.63999999</v>
      </c>
      <c r="D11" s="49">
        <v>49045564.862999998</v>
      </c>
      <c r="E11" s="49">
        <v>930649.53</v>
      </c>
      <c r="F11" s="49">
        <v>184892782.03299999</v>
      </c>
    </row>
    <row r="12" spans="1:11" s="100" customFormat="1" ht="30.75" thickBot="1" x14ac:dyDescent="0.3">
      <c r="A12" s="125" t="s">
        <v>96</v>
      </c>
      <c r="B12" s="126" t="s">
        <v>9</v>
      </c>
      <c r="C12" s="61">
        <v>9425435176.3609695</v>
      </c>
      <c r="D12" s="61">
        <v>7432880247.79</v>
      </c>
      <c r="E12" s="61">
        <v>132097330.72</v>
      </c>
      <c r="F12" s="61">
        <v>16990412754.871</v>
      </c>
    </row>
    <row r="13" spans="1:11" s="1" customFormat="1" ht="14.25" x14ac:dyDescent="0.2"/>
    <row r="14" spans="1:11" s="1" customFormat="1" ht="15" x14ac:dyDescent="0.25">
      <c r="A14" s="110" t="s">
        <v>394</v>
      </c>
    </row>
    <row r="15" spans="1:11" s="148" customFormat="1" ht="15" x14ac:dyDescent="0.25">
      <c r="A15" s="149" t="s">
        <v>398</v>
      </c>
      <c r="B15" s="229"/>
      <c r="C15" s="229"/>
      <c r="D15" s="229"/>
      <c r="E15" s="229"/>
      <c r="F15" s="229"/>
      <c r="K15" s="241"/>
    </row>
    <row r="16" spans="1:11" s="148" customFormat="1" ht="15" x14ac:dyDescent="0.25">
      <c r="A16" s="232" t="s">
        <v>232</v>
      </c>
      <c r="B16" s="229"/>
      <c r="C16" s="229"/>
      <c r="D16" s="229"/>
      <c r="E16" s="229"/>
      <c r="F16" s="229"/>
    </row>
    <row r="17" spans="1:11" s="148" customFormat="1" ht="16.5" customHeight="1" x14ac:dyDescent="0.25">
      <c r="A17" s="642" t="s">
        <v>231</v>
      </c>
      <c r="B17" s="642"/>
      <c r="C17" s="642"/>
      <c r="D17" s="642"/>
      <c r="E17" s="642"/>
      <c r="F17" s="642"/>
      <c r="G17" s="643"/>
      <c r="H17" s="643"/>
      <c r="I17" s="643"/>
      <c r="J17" s="643"/>
      <c r="K17" s="643"/>
    </row>
    <row r="18" spans="1:11" s="148" customFormat="1" ht="15" x14ac:dyDescent="0.25">
      <c r="A18" s="148" t="s">
        <v>146</v>
      </c>
    </row>
    <row r="19" spans="1:11" s="100" customFormat="1" ht="15" x14ac:dyDescent="0.25">
      <c r="G19" s="131"/>
      <c r="H19" s="131"/>
    </row>
    <row r="20" spans="1:11" s="100" customFormat="1" ht="15" x14ac:dyDescent="0.25">
      <c r="G20" s="131"/>
      <c r="H20" s="131"/>
    </row>
    <row r="21" spans="1:11" s="100" customFormat="1" ht="15" x14ac:dyDescent="0.25"/>
    <row r="22" spans="1:11" s="100" customFormat="1" ht="15" x14ac:dyDescent="0.25"/>
    <row r="23" spans="1:11" s="1" customFormat="1" ht="14.25" x14ac:dyDescent="0.2"/>
    <row r="24" spans="1:11" s="1" customFormat="1" ht="14.25" x14ac:dyDescent="0.2"/>
    <row r="25" spans="1:11" s="1" customFormat="1" ht="14.25" x14ac:dyDescent="0.2"/>
    <row r="26" spans="1:11" s="1" customFormat="1" ht="14.25" x14ac:dyDescent="0.2"/>
  </sheetData>
  <mergeCells count="5">
    <mergeCell ref="C3:F3"/>
    <mergeCell ref="A5:A7"/>
    <mergeCell ref="A8:A9"/>
    <mergeCell ref="A10:A11"/>
    <mergeCell ref="A17:K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zoomScaleNormal="100" workbookViewId="0">
      <selection activeCell="A2" sqref="A2"/>
    </sheetView>
  </sheetViews>
  <sheetFormatPr defaultColWidth="9" defaultRowHeight="12.75" x14ac:dyDescent="0.2"/>
  <cols>
    <col min="1" max="1" width="9.875" style="5" customWidth="1"/>
    <col min="2" max="2" width="23.875" style="5" customWidth="1"/>
    <col min="3" max="3" width="15.75" style="5" customWidth="1"/>
    <col min="4" max="4" width="15" style="5" customWidth="1"/>
    <col min="5" max="5" width="16.375" style="5" customWidth="1"/>
    <col min="6" max="6" width="14.625" style="5" bestFit="1" customWidth="1"/>
    <col min="7" max="7" width="14.375" style="5" customWidth="1"/>
    <col min="8" max="8" width="13.5" style="5" customWidth="1"/>
    <col min="9" max="9" width="13.625" style="5" customWidth="1"/>
    <col min="10" max="10" width="15.875" style="5" bestFit="1" customWidth="1"/>
    <col min="11" max="11" width="14.5" style="5" bestFit="1" customWidth="1"/>
    <col min="12" max="12" width="14.125" style="5" bestFit="1" customWidth="1"/>
    <col min="13" max="13" width="14.125" style="5" customWidth="1"/>
    <col min="14" max="14" width="17.375" style="5" customWidth="1"/>
    <col min="15" max="15" width="12.5" style="5" bestFit="1" customWidth="1"/>
    <col min="16" max="16" width="12" style="5" bestFit="1" customWidth="1"/>
    <col min="17" max="16384" width="9" style="5"/>
  </cols>
  <sheetData>
    <row r="1" spans="1:16" s="194" customFormat="1" ht="18.75" x14ac:dyDescent="0.3">
      <c r="A1" s="85" t="s">
        <v>319</v>
      </c>
      <c r="C1" s="227"/>
      <c r="D1" s="227"/>
      <c r="E1" s="227"/>
      <c r="F1" s="227"/>
      <c r="G1" s="228"/>
      <c r="H1" s="228"/>
      <c r="I1" s="228"/>
      <c r="J1" s="228"/>
    </row>
    <row r="2" spans="1:16" s="1" customFormat="1" ht="18" customHeight="1" thickBot="1" x14ac:dyDescent="0.25">
      <c r="B2" s="280"/>
      <c r="C2" s="534"/>
      <c r="D2" s="534"/>
      <c r="E2" s="537"/>
      <c r="F2" s="280"/>
      <c r="G2" s="535"/>
      <c r="H2" s="535"/>
      <c r="I2" s="535"/>
      <c r="J2" s="536"/>
    </row>
    <row r="3" spans="1:16" s="117" customFormat="1" ht="14.25" customHeight="1" thickBot="1" x14ac:dyDescent="0.3">
      <c r="B3" s="428"/>
      <c r="C3" s="647" t="s">
        <v>117</v>
      </c>
      <c r="D3" s="648"/>
      <c r="E3" s="648"/>
      <c r="F3" s="649"/>
      <c r="G3" s="647" t="s">
        <v>161</v>
      </c>
      <c r="H3" s="648"/>
      <c r="I3" s="648"/>
      <c r="J3" s="649"/>
      <c r="K3" s="647" t="s">
        <v>337</v>
      </c>
      <c r="L3" s="648"/>
      <c r="M3" s="648"/>
      <c r="N3" s="649"/>
    </row>
    <row r="4" spans="1:16" s="118" customFormat="1" ht="30.75" thickBot="1" x14ac:dyDescent="0.3">
      <c r="B4" s="429"/>
      <c r="C4" s="430" t="s">
        <v>228</v>
      </c>
      <c r="D4" s="414" t="s">
        <v>0</v>
      </c>
      <c r="E4" s="530" t="s">
        <v>332</v>
      </c>
      <c r="F4" s="415" t="s">
        <v>1</v>
      </c>
      <c r="G4" s="413" t="s">
        <v>228</v>
      </c>
      <c r="H4" s="414" t="s">
        <v>0</v>
      </c>
      <c r="I4" s="530" t="s">
        <v>332</v>
      </c>
      <c r="J4" s="546" t="s">
        <v>1</v>
      </c>
      <c r="K4" s="413" t="s">
        <v>228</v>
      </c>
      <c r="L4" s="414" t="s">
        <v>0</v>
      </c>
      <c r="M4" s="530" t="s">
        <v>332</v>
      </c>
      <c r="N4" s="546" t="s">
        <v>1</v>
      </c>
    </row>
    <row r="5" spans="1:16" s="100" customFormat="1" ht="15" x14ac:dyDescent="0.25">
      <c r="A5" s="644" t="s">
        <v>2</v>
      </c>
      <c r="B5" s="119" t="s">
        <v>3</v>
      </c>
      <c r="C5" s="55">
        <v>238003</v>
      </c>
      <c r="D5" s="56">
        <v>19644</v>
      </c>
      <c r="E5" s="56">
        <v>15478</v>
      </c>
      <c r="F5" s="57">
        <v>273125</v>
      </c>
      <c r="G5" s="55">
        <v>232419</v>
      </c>
      <c r="H5" s="56">
        <v>19404</v>
      </c>
      <c r="I5" s="56">
        <v>15304</v>
      </c>
      <c r="J5" s="431">
        <v>267127</v>
      </c>
      <c r="K5" s="55">
        <v>112113</v>
      </c>
      <c r="L5" s="56">
        <v>14682</v>
      </c>
      <c r="M5" s="56">
        <v>621</v>
      </c>
      <c r="N5" s="431">
        <v>127416</v>
      </c>
    </row>
    <row r="6" spans="1:16" s="100" customFormat="1" ht="15" x14ac:dyDescent="0.25">
      <c r="A6" s="645"/>
      <c r="B6" s="121" t="s">
        <v>4</v>
      </c>
      <c r="C6" s="46">
        <v>2399167605.6960001</v>
      </c>
      <c r="D6" s="52">
        <v>283125363.71600002</v>
      </c>
      <c r="E6" s="52">
        <v>121822999.20299999</v>
      </c>
      <c r="F6" s="47">
        <v>2804115968.6149902</v>
      </c>
      <c r="G6" s="46">
        <v>2368129721.0549998</v>
      </c>
      <c r="H6" s="52">
        <v>280103254.48000002</v>
      </c>
      <c r="I6" s="52">
        <v>122135363.193</v>
      </c>
      <c r="J6" s="47">
        <v>2770368338.7280002</v>
      </c>
      <c r="K6" s="46">
        <v>891763801.93299997</v>
      </c>
      <c r="L6" s="52">
        <v>256936677.49599999</v>
      </c>
      <c r="M6" s="52">
        <v>2234676.17</v>
      </c>
      <c r="N6" s="47">
        <v>1150935155.599</v>
      </c>
      <c r="O6" s="113"/>
    </row>
    <row r="7" spans="1:16" s="100" customFormat="1" ht="18.75" customHeight="1" thickBot="1" x14ac:dyDescent="0.3">
      <c r="A7" s="646"/>
      <c r="B7" s="122" t="s">
        <v>5</v>
      </c>
      <c r="C7" s="48">
        <v>11254317827.928499</v>
      </c>
      <c r="D7" s="53">
        <v>7103442154.8020096</v>
      </c>
      <c r="E7" s="53">
        <v>390323907.05300099</v>
      </c>
      <c r="F7" s="49">
        <v>18748083889.783699</v>
      </c>
      <c r="G7" s="48">
        <v>11507899222.7941</v>
      </c>
      <c r="H7" s="53">
        <v>7284160244.0430002</v>
      </c>
      <c r="I7" s="53">
        <v>514369635.01599997</v>
      </c>
      <c r="J7" s="49">
        <v>19306429101.853001</v>
      </c>
      <c r="K7" s="48">
        <v>7061473373.0909996</v>
      </c>
      <c r="L7" s="53">
        <v>7062730921.8319998</v>
      </c>
      <c r="M7" s="53">
        <v>11595971.539999999</v>
      </c>
      <c r="N7" s="49">
        <v>14135800266.462999</v>
      </c>
      <c r="O7" s="317"/>
    </row>
    <row r="8" spans="1:16" s="100" customFormat="1" ht="15" x14ac:dyDescent="0.25">
      <c r="A8" s="640" t="s">
        <v>6</v>
      </c>
      <c r="B8" s="123" t="s">
        <v>3</v>
      </c>
      <c r="C8" s="50">
        <v>417421</v>
      </c>
      <c r="D8" s="54">
        <v>3759</v>
      </c>
      <c r="E8" s="54">
        <v>74842</v>
      </c>
      <c r="F8" s="51">
        <v>496022</v>
      </c>
      <c r="G8" s="50">
        <v>415146</v>
      </c>
      <c r="H8" s="54">
        <v>3449</v>
      </c>
      <c r="I8" s="54">
        <v>77579</v>
      </c>
      <c r="J8" s="51">
        <v>496174</v>
      </c>
      <c r="K8" s="50">
        <v>188827</v>
      </c>
      <c r="L8" s="54">
        <v>2618</v>
      </c>
      <c r="M8" s="54">
        <v>438</v>
      </c>
      <c r="N8" s="51">
        <v>191883</v>
      </c>
      <c r="O8" s="317"/>
      <c r="P8" s="131"/>
    </row>
    <row r="9" spans="1:16" s="100" customFormat="1" ht="15.75" thickBot="1" x14ac:dyDescent="0.3">
      <c r="A9" s="641"/>
      <c r="B9" s="124" t="s">
        <v>5</v>
      </c>
      <c r="C9" s="48">
        <v>8674012095.8654594</v>
      </c>
      <c r="D9" s="53">
        <v>58052588.292999998</v>
      </c>
      <c r="E9" s="53">
        <v>113901184.93499701</v>
      </c>
      <c r="F9" s="49">
        <v>8845965869.0934696</v>
      </c>
      <c r="G9" s="53">
        <v>6230950083.4299698</v>
      </c>
      <c r="H9" s="53">
        <v>59135376.950999998</v>
      </c>
      <c r="I9" s="53">
        <v>95998804.209999293</v>
      </c>
      <c r="J9" s="49">
        <v>6386084264.5909901</v>
      </c>
      <c r="K9" s="53">
        <v>2095431758.46597</v>
      </c>
      <c r="L9" s="53">
        <v>70370177.254999995</v>
      </c>
      <c r="M9" s="53">
        <v>4524159.4000000004</v>
      </c>
      <c r="N9" s="49">
        <v>2170326095.1209698</v>
      </c>
      <c r="P9" s="131"/>
    </row>
    <row r="10" spans="1:16" s="100" customFormat="1" ht="15" x14ac:dyDescent="0.25">
      <c r="A10" s="640" t="s">
        <v>333</v>
      </c>
      <c r="B10" s="123" t="s">
        <v>8</v>
      </c>
      <c r="C10" s="50">
        <v>24233012.3499991</v>
      </c>
      <c r="D10" s="54">
        <v>1692242.9580000001</v>
      </c>
      <c r="E10" s="54">
        <v>23676563.914999899</v>
      </c>
      <c r="F10" s="51">
        <v>49601819.223003</v>
      </c>
      <c r="G10" s="50">
        <v>19602337.255999502</v>
      </c>
      <c r="H10" s="54">
        <v>1328019.7350000001</v>
      </c>
      <c r="I10" s="54">
        <v>21413159.300999898</v>
      </c>
      <c r="J10" s="51">
        <v>42343516.2919994</v>
      </c>
      <c r="K10" s="50">
        <v>3501839.6579999998</v>
      </c>
      <c r="L10" s="54">
        <v>130730.361</v>
      </c>
      <c r="M10" s="54">
        <v>5627477.165</v>
      </c>
      <c r="N10" s="51">
        <v>9260047.1840000004</v>
      </c>
    </row>
    <row r="11" spans="1:16" s="100" customFormat="1" ht="15.75" thickBot="1" x14ac:dyDescent="0.3">
      <c r="A11" s="641"/>
      <c r="B11" s="124" t="s">
        <v>5</v>
      </c>
      <c r="C11" s="48">
        <v>122704226.366</v>
      </c>
      <c r="D11" s="53">
        <v>49568489.478</v>
      </c>
      <c r="E11" s="53">
        <v>186065.73</v>
      </c>
      <c r="F11" s="49">
        <v>172458781.574</v>
      </c>
      <c r="G11" s="48">
        <v>124878776.20200001</v>
      </c>
      <c r="H11" s="53">
        <v>50728232.854000002</v>
      </c>
      <c r="I11" s="53">
        <v>180545.74</v>
      </c>
      <c r="J11" s="49">
        <v>175787554.796</v>
      </c>
      <c r="K11" s="48">
        <v>120860733.56</v>
      </c>
      <c r="L11" s="53">
        <v>48624431.603</v>
      </c>
      <c r="M11" s="53">
        <v>77048.53</v>
      </c>
      <c r="N11" s="49">
        <v>169562213.69299999</v>
      </c>
      <c r="O11" s="317"/>
      <c r="P11" s="131"/>
    </row>
    <row r="12" spans="1:16" s="100" customFormat="1" ht="30.75" thickBot="1" x14ac:dyDescent="0.3">
      <c r="A12" s="125" t="s">
        <v>334</v>
      </c>
      <c r="B12" s="126" t="s">
        <v>9</v>
      </c>
      <c r="C12" s="59">
        <v>20051034150.154701</v>
      </c>
      <c r="D12" s="60">
        <v>7211063232.573</v>
      </c>
      <c r="E12" s="60">
        <v>504411157.71801001</v>
      </c>
      <c r="F12" s="61">
        <v>27766508540.444901</v>
      </c>
      <c r="G12" s="59">
        <v>17863728082.4268</v>
      </c>
      <c r="H12" s="60">
        <v>7394023853.8479996</v>
      </c>
      <c r="I12" s="60">
        <v>610548984.96599996</v>
      </c>
      <c r="J12" s="61">
        <v>25868300921.240799</v>
      </c>
      <c r="K12" s="59">
        <v>9277765865.1170502</v>
      </c>
      <c r="L12" s="60">
        <v>7181725530.6899996</v>
      </c>
      <c r="M12" s="60">
        <v>16197179.470000001</v>
      </c>
      <c r="N12" s="61">
        <v>16475688575.277</v>
      </c>
      <c r="P12" s="131"/>
    </row>
    <row r="13" spans="1:16" s="1" customFormat="1" ht="14.25" x14ac:dyDescent="0.2"/>
    <row r="14" spans="1:16" s="117" customFormat="1" ht="15" x14ac:dyDescent="0.25">
      <c r="A14" s="110" t="s">
        <v>330</v>
      </c>
      <c r="B14" s="100"/>
      <c r="C14" s="146"/>
      <c r="D14" s="146"/>
      <c r="E14" s="139"/>
      <c r="F14" s="147"/>
      <c r="G14" s="142"/>
      <c r="H14" s="110"/>
      <c r="I14" s="110"/>
      <c r="J14" s="110"/>
      <c r="K14" s="110"/>
      <c r="L14" s="110"/>
      <c r="M14" s="110"/>
    </row>
    <row r="15" spans="1:16" s="148" customFormat="1" ht="15" x14ac:dyDescent="0.25">
      <c r="A15" s="149" t="s">
        <v>164</v>
      </c>
      <c r="B15" s="229"/>
      <c r="C15" s="229"/>
      <c r="D15" s="229"/>
      <c r="E15" s="229"/>
      <c r="F15" s="229"/>
      <c r="G15" s="229"/>
      <c r="L15" s="241"/>
    </row>
    <row r="16" spans="1:16" s="148" customFormat="1" ht="15" x14ac:dyDescent="0.25">
      <c r="A16" s="149" t="s">
        <v>396</v>
      </c>
      <c r="B16" s="229"/>
      <c r="C16" s="229"/>
      <c r="D16" s="229"/>
      <c r="E16" s="229"/>
      <c r="F16" s="229"/>
      <c r="G16" s="229"/>
      <c r="L16" s="241"/>
    </row>
    <row r="17" spans="1:13" s="148" customFormat="1" ht="15" x14ac:dyDescent="0.25">
      <c r="A17" s="232" t="s">
        <v>258</v>
      </c>
      <c r="B17" s="229"/>
      <c r="C17" s="229"/>
      <c r="D17" s="229"/>
      <c r="E17" s="229"/>
      <c r="F17" s="229"/>
      <c r="G17" s="229"/>
    </row>
    <row r="18" spans="1:13" s="148" customFormat="1" ht="16.5" customHeight="1" x14ac:dyDescent="0.25">
      <c r="A18" s="642" t="s">
        <v>335</v>
      </c>
      <c r="B18" s="642"/>
      <c r="C18" s="642"/>
      <c r="D18" s="642"/>
      <c r="E18" s="642"/>
      <c r="F18" s="642"/>
      <c r="G18" s="642"/>
      <c r="H18" s="643"/>
      <c r="I18" s="643"/>
      <c r="J18" s="643"/>
      <c r="K18" s="643"/>
      <c r="L18" s="643"/>
      <c r="M18" s="561"/>
    </row>
    <row r="19" spans="1:13" s="148" customFormat="1" ht="15" x14ac:dyDescent="0.25">
      <c r="A19" s="148" t="s">
        <v>336</v>
      </c>
      <c r="M19" s="561"/>
    </row>
    <row r="20" spans="1:13" s="100" customFormat="1" ht="15" x14ac:dyDescent="0.25">
      <c r="K20" s="131"/>
      <c r="L20" s="131"/>
    </row>
    <row r="21" spans="1:13" s="100" customFormat="1" ht="15" x14ac:dyDescent="0.25">
      <c r="K21" s="131"/>
      <c r="L21" s="131"/>
    </row>
    <row r="22" spans="1:13" s="100" customFormat="1" ht="15" x14ac:dyDescent="0.25">
      <c r="K22" s="132"/>
      <c r="L22" s="132"/>
    </row>
    <row r="23" spans="1:13" s="100" customFormat="1" ht="15" x14ac:dyDescent="0.25">
      <c r="K23" s="131"/>
      <c r="L23" s="131"/>
    </row>
    <row r="24" spans="1:13" s="100" customFormat="1" ht="15" x14ac:dyDescent="0.25"/>
    <row r="25" spans="1:13" s="100" customFormat="1" ht="15" x14ac:dyDescent="0.25"/>
    <row r="26" spans="1:13" s="100" customFormat="1" ht="15" x14ac:dyDescent="0.25"/>
    <row r="27" spans="1:13" s="100" customFormat="1" ht="15" x14ac:dyDescent="0.25"/>
    <row r="28" spans="1:13" s="100" customFormat="1" ht="15" x14ac:dyDescent="0.25"/>
    <row r="29" spans="1:13" s="1" customFormat="1" ht="14.25" x14ac:dyDescent="0.2"/>
    <row r="30" spans="1:13" s="1" customFormat="1" ht="14.25" x14ac:dyDescent="0.2"/>
    <row r="31" spans="1:13" s="1" customFormat="1" ht="14.25" x14ac:dyDescent="0.2"/>
    <row r="32" spans="1:13" s="1" customFormat="1" ht="14.25" x14ac:dyDescent="0.2"/>
  </sheetData>
  <mergeCells count="7">
    <mergeCell ref="A10:A11"/>
    <mergeCell ref="A18:L18"/>
    <mergeCell ref="A5:A7"/>
    <mergeCell ref="A8:A9"/>
    <mergeCell ref="C3:F3"/>
    <mergeCell ref="G3:J3"/>
    <mergeCell ref="K3:N3"/>
  </mergeCells>
  <pageMargins left="0.7" right="0.7" top="0.75" bottom="0.75" header="0.3" footer="0.3"/>
  <pageSetup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workbookViewId="0">
      <selection activeCell="A2" sqref="A2"/>
    </sheetView>
  </sheetViews>
  <sheetFormatPr defaultColWidth="9" defaultRowHeight="12.75" x14ac:dyDescent="0.2"/>
  <cols>
    <col min="1" max="1" width="10.875" style="5" customWidth="1"/>
    <col min="2" max="2" width="19.125" style="5" customWidth="1"/>
    <col min="3" max="3" width="20.5" style="5" customWidth="1"/>
    <col min="4" max="4" width="16.5" style="5" customWidth="1"/>
    <col min="5" max="5" width="21.125" style="29" customWidth="1"/>
    <col min="6" max="6" width="17.75" style="29" customWidth="1"/>
    <col min="7" max="7" width="17.125" style="29" customWidth="1"/>
    <col min="8" max="8" width="16.5" style="5" customWidth="1"/>
    <col min="9" max="9" width="17.625" style="10" customWidth="1"/>
    <col min="10" max="10" width="18" style="5" customWidth="1"/>
    <col min="11" max="16384" width="9" style="5"/>
  </cols>
  <sheetData>
    <row r="1" spans="1:13" s="82" customFormat="1" ht="18.75" x14ac:dyDescent="0.3">
      <c r="A1" s="96" t="s">
        <v>274</v>
      </c>
      <c r="D1" s="86"/>
      <c r="E1" s="97"/>
      <c r="F1" s="97"/>
      <c r="G1" s="97"/>
      <c r="I1" s="84"/>
    </row>
    <row r="2" spans="1:13" s="9" customFormat="1" ht="15" customHeight="1" thickBot="1" x14ac:dyDescent="0.25">
      <c r="A2" s="19"/>
      <c r="B2" s="19"/>
      <c r="C2" s="19"/>
      <c r="E2" s="19"/>
      <c r="F2" s="19"/>
      <c r="I2" s="10"/>
    </row>
    <row r="3" spans="1:13" s="133" customFormat="1" ht="71.25" customHeight="1" thickBot="1" x14ac:dyDescent="0.3">
      <c r="A3" s="545" t="s">
        <v>10</v>
      </c>
      <c r="B3" s="105" t="s">
        <v>233</v>
      </c>
      <c r="C3" s="547" t="s">
        <v>234</v>
      </c>
      <c r="D3" s="434" t="s">
        <v>343</v>
      </c>
      <c r="E3" s="401" t="s">
        <v>273</v>
      </c>
      <c r="F3" s="108" t="s">
        <v>32</v>
      </c>
      <c r="G3" s="109" t="s">
        <v>242</v>
      </c>
      <c r="H3" s="401" t="s">
        <v>248</v>
      </c>
      <c r="I3" s="108" t="s">
        <v>236</v>
      </c>
      <c r="J3" s="109" t="s">
        <v>344</v>
      </c>
      <c r="K3" s="130"/>
      <c r="L3" s="130"/>
    </row>
    <row r="4" spans="1:13" s="130" customFormat="1" ht="15" x14ac:dyDescent="0.25">
      <c r="A4" s="351" t="s">
        <v>117</v>
      </c>
      <c r="B4" s="138">
        <v>11254317827.929001</v>
      </c>
      <c r="C4" s="134">
        <v>2399167605.6960001</v>
      </c>
      <c r="D4" s="435">
        <v>4.6909260533567796</v>
      </c>
      <c r="E4" s="135">
        <v>7103442154.802</v>
      </c>
      <c r="F4" s="136">
        <v>283125363.71600002</v>
      </c>
      <c r="G4" s="137">
        <v>25.089388183276199</v>
      </c>
      <c r="H4" s="135">
        <v>390323907.05300099</v>
      </c>
      <c r="I4" s="136">
        <v>121822999.20299999</v>
      </c>
      <c r="J4" s="137">
        <v>3.2040247704178002</v>
      </c>
    </row>
    <row r="5" spans="1:13" s="130" customFormat="1" ht="15" x14ac:dyDescent="0.25">
      <c r="A5" s="352" t="s">
        <v>161</v>
      </c>
      <c r="B5" s="138">
        <v>11507899222.794201</v>
      </c>
      <c r="C5" s="134">
        <v>2368129721.0549998</v>
      </c>
      <c r="D5" s="435">
        <v>4.8594885324387702</v>
      </c>
      <c r="E5" s="135">
        <v>7284160244.0430002</v>
      </c>
      <c r="F5" s="136">
        <v>280103254.48000002</v>
      </c>
      <c r="G5" s="137">
        <v>26.0052681557226</v>
      </c>
      <c r="H5" s="135">
        <v>514369635.01599997</v>
      </c>
      <c r="I5" s="136">
        <v>122135363.193</v>
      </c>
      <c r="J5" s="137">
        <v>4.2114717766318499</v>
      </c>
    </row>
    <row r="6" spans="1:13" s="130" customFormat="1" ht="15" x14ac:dyDescent="0.25">
      <c r="A6" s="416" t="s">
        <v>341</v>
      </c>
      <c r="B6" s="417">
        <v>7061473373.0909901</v>
      </c>
      <c r="C6" s="418">
        <v>891763801.93299997</v>
      </c>
      <c r="D6" s="436">
        <v>7.9185467696540801</v>
      </c>
      <c r="E6" s="420">
        <v>7062730921.8319998</v>
      </c>
      <c r="F6" s="421">
        <v>256936677.49599999</v>
      </c>
      <c r="G6" s="422">
        <v>27.488216126488801</v>
      </c>
      <c r="H6" s="420">
        <v>11595971.539999999</v>
      </c>
      <c r="I6" s="421">
        <v>2234676.17</v>
      </c>
      <c r="J6" s="422">
        <v>5.1891060081425602</v>
      </c>
    </row>
    <row r="7" spans="1:13" s="130" customFormat="1" ht="15" x14ac:dyDescent="0.25">
      <c r="A7" s="432"/>
      <c r="B7" s="417"/>
      <c r="C7" s="418"/>
      <c r="D7" s="419"/>
      <c r="E7" s="420"/>
      <c r="F7" s="421"/>
      <c r="G7" s="422"/>
      <c r="H7" s="420"/>
      <c r="I7" s="433"/>
      <c r="J7" s="422"/>
    </row>
    <row r="8" spans="1:13" s="117" customFormat="1" ht="15" x14ac:dyDescent="0.25">
      <c r="A8" s="110" t="s">
        <v>147</v>
      </c>
      <c r="B8" s="100"/>
      <c r="C8" s="146"/>
      <c r="D8" s="146"/>
      <c r="E8" s="139"/>
      <c r="F8" s="147"/>
      <c r="G8" s="142"/>
      <c r="H8" s="110"/>
      <c r="I8" s="110"/>
      <c r="J8" s="110"/>
      <c r="K8" s="110"/>
      <c r="L8" s="110"/>
      <c r="M8" s="110"/>
    </row>
    <row r="9" spans="1:13" s="100" customFormat="1" ht="15" x14ac:dyDescent="0.25">
      <c r="A9" s="100" t="s">
        <v>150</v>
      </c>
      <c r="B9" s="127"/>
      <c r="C9" s="128"/>
      <c r="D9" s="129"/>
      <c r="E9" s="127"/>
      <c r="F9" s="128"/>
      <c r="G9" s="139"/>
      <c r="I9" s="110"/>
    </row>
    <row r="10" spans="1:13" s="100" customFormat="1" ht="14.25" customHeight="1" x14ac:dyDescent="0.25">
      <c r="A10" s="232" t="s">
        <v>237</v>
      </c>
      <c r="E10" s="139"/>
      <c r="F10" s="139"/>
      <c r="G10" s="139"/>
      <c r="I10" s="110"/>
    </row>
    <row r="11" spans="1:13" s="100" customFormat="1" ht="14.25" customHeight="1" x14ac:dyDescent="0.25">
      <c r="A11" s="232" t="s">
        <v>397</v>
      </c>
      <c r="E11" s="139"/>
      <c r="F11" s="139"/>
      <c r="G11" s="139"/>
      <c r="I11" s="110"/>
    </row>
    <row r="12" spans="1:13" s="100" customFormat="1" ht="15" customHeight="1" x14ac:dyDescent="0.25">
      <c r="A12" s="650" t="s">
        <v>256</v>
      </c>
      <c r="B12" s="650"/>
      <c r="C12" s="650"/>
      <c r="D12" s="650"/>
      <c r="E12" s="650"/>
      <c r="F12" s="650"/>
      <c r="G12" s="650"/>
      <c r="I12" s="110"/>
    </row>
    <row r="13" spans="1:13" s="100" customFormat="1" ht="15" x14ac:dyDescent="0.25">
      <c r="A13" s="650"/>
      <c r="B13" s="650"/>
      <c r="C13" s="650"/>
      <c r="D13" s="650"/>
      <c r="E13" s="650"/>
      <c r="F13" s="650"/>
      <c r="G13" s="650"/>
      <c r="I13" s="110"/>
    </row>
    <row r="14" spans="1:13" s="100" customFormat="1" ht="15" x14ac:dyDescent="0.25">
      <c r="B14" s="278"/>
      <c r="C14" s="278"/>
      <c r="D14" s="278"/>
      <c r="E14" s="278"/>
      <c r="F14" s="278"/>
      <c r="G14" s="278"/>
      <c r="I14" s="110"/>
    </row>
    <row r="15" spans="1:13" s="100" customFormat="1" ht="15" x14ac:dyDescent="0.25">
      <c r="A15" s="278"/>
      <c r="B15" s="278"/>
      <c r="C15" s="278"/>
      <c r="D15" s="278"/>
      <c r="E15" s="278"/>
      <c r="F15" s="278"/>
      <c r="G15" s="278"/>
      <c r="I15" s="110"/>
    </row>
    <row r="16" spans="1:13" s="1" customFormat="1" ht="14.25" x14ac:dyDescent="0.2">
      <c r="G16" s="239"/>
      <c r="I16" s="281"/>
    </row>
    <row r="17" spans="5:9" s="1" customFormat="1" ht="14.25" x14ac:dyDescent="0.2">
      <c r="E17" s="282"/>
      <c r="F17" s="282"/>
      <c r="G17" s="282"/>
      <c r="I17" s="281"/>
    </row>
    <row r="18" spans="5:9" s="1" customFormat="1" ht="14.25" x14ac:dyDescent="0.2">
      <c r="E18" s="282"/>
      <c r="F18" s="282"/>
      <c r="G18" s="282"/>
      <c r="I18" s="281"/>
    </row>
    <row r="19" spans="5:9" s="1" customFormat="1" ht="14.25" x14ac:dyDescent="0.2">
      <c r="E19" s="282"/>
      <c r="F19" s="282"/>
      <c r="G19" s="282"/>
      <c r="I19" s="281"/>
    </row>
    <row r="20" spans="5:9" s="1" customFormat="1" ht="14.25" x14ac:dyDescent="0.2">
      <c r="E20" s="282"/>
      <c r="F20" s="282"/>
      <c r="G20" s="282"/>
      <c r="I20" s="281"/>
    </row>
    <row r="21" spans="5:9" s="1" customFormat="1" ht="14.25" x14ac:dyDescent="0.2">
      <c r="E21" s="282"/>
      <c r="F21" s="282"/>
      <c r="G21" s="282"/>
      <c r="I21" s="281"/>
    </row>
    <row r="22" spans="5:9" s="1" customFormat="1" ht="14.25" x14ac:dyDescent="0.2">
      <c r="E22" s="282"/>
      <c r="F22" s="282"/>
      <c r="G22" s="282"/>
      <c r="I22" s="281"/>
    </row>
    <row r="23" spans="5:9" s="1" customFormat="1" ht="14.25" x14ac:dyDescent="0.2">
      <c r="E23" s="282"/>
      <c r="F23" s="282"/>
      <c r="G23" s="282"/>
      <c r="I23" s="281"/>
    </row>
    <row r="24" spans="5:9" s="1" customFormat="1" ht="14.25" x14ac:dyDescent="0.2">
      <c r="E24" s="282"/>
      <c r="F24" s="282"/>
      <c r="G24" s="282"/>
      <c r="I24" s="281"/>
    </row>
    <row r="25" spans="5:9" s="1" customFormat="1" ht="14.25" x14ac:dyDescent="0.2">
      <c r="E25" s="282"/>
      <c r="F25" s="282"/>
      <c r="G25" s="282"/>
      <c r="I25" s="281"/>
    </row>
    <row r="26" spans="5:9" s="1" customFormat="1" ht="14.25" x14ac:dyDescent="0.2">
      <c r="E26" s="282"/>
      <c r="F26" s="282"/>
      <c r="G26" s="282"/>
      <c r="I26" s="281"/>
    </row>
    <row r="27" spans="5:9" s="1" customFormat="1" ht="14.25" x14ac:dyDescent="0.2">
      <c r="E27" s="282"/>
      <c r="F27" s="282"/>
      <c r="G27" s="282"/>
      <c r="I27" s="281"/>
    </row>
    <row r="28" spans="5:9" s="1" customFormat="1" ht="14.25" x14ac:dyDescent="0.2">
      <c r="E28" s="282"/>
      <c r="F28" s="282"/>
      <c r="G28" s="282"/>
      <c r="I28" s="281"/>
    </row>
    <row r="29" spans="5:9" s="1" customFormat="1" ht="14.25" x14ac:dyDescent="0.2">
      <c r="E29" s="282"/>
      <c r="F29" s="282"/>
      <c r="G29" s="282"/>
      <c r="I29" s="281"/>
    </row>
    <row r="30" spans="5:9" s="1" customFormat="1" ht="14.25" x14ac:dyDescent="0.2">
      <c r="E30" s="282"/>
      <c r="F30" s="282"/>
      <c r="G30" s="282"/>
      <c r="I30" s="281"/>
    </row>
    <row r="31" spans="5:9" s="1" customFormat="1" ht="14.25" x14ac:dyDescent="0.2">
      <c r="E31" s="282"/>
      <c r="F31" s="282"/>
      <c r="G31" s="282"/>
      <c r="I31" s="281"/>
    </row>
    <row r="32" spans="5:9" s="1" customFormat="1" ht="14.25" x14ac:dyDescent="0.2">
      <c r="E32" s="282"/>
      <c r="F32" s="282"/>
      <c r="G32" s="282"/>
      <c r="I32" s="281"/>
    </row>
    <row r="33" spans="5:9" s="1" customFormat="1" ht="14.25" x14ac:dyDescent="0.2">
      <c r="E33" s="282"/>
      <c r="F33" s="282"/>
      <c r="G33" s="282"/>
      <c r="I33" s="281"/>
    </row>
    <row r="34" spans="5:9" s="1" customFormat="1" ht="14.25" x14ac:dyDescent="0.2">
      <c r="E34" s="282"/>
      <c r="F34" s="282"/>
      <c r="G34" s="282"/>
      <c r="I34" s="281"/>
    </row>
    <row r="35" spans="5:9" s="1" customFormat="1" ht="14.25" x14ac:dyDescent="0.2">
      <c r="E35" s="282"/>
      <c r="F35" s="282"/>
      <c r="G35" s="282"/>
      <c r="I35" s="281"/>
    </row>
    <row r="36" spans="5:9" s="1" customFormat="1" ht="14.25" x14ac:dyDescent="0.2">
      <c r="E36" s="282"/>
      <c r="F36" s="282"/>
      <c r="G36" s="282"/>
      <c r="I36" s="281"/>
    </row>
    <row r="37" spans="5:9" s="1" customFormat="1" ht="14.25" x14ac:dyDescent="0.2">
      <c r="E37" s="282"/>
      <c r="F37" s="282"/>
      <c r="G37" s="282"/>
      <c r="I37" s="281"/>
    </row>
    <row r="38" spans="5:9" s="1" customFormat="1" ht="14.25" x14ac:dyDescent="0.2">
      <c r="E38" s="282"/>
      <c r="F38" s="282"/>
      <c r="G38" s="282"/>
      <c r="I38" s="281"/>
    </row>
    <row r="39" spans="5:9" s="1" customFormat="1" ht="14.25" x14ac:dyDescent="0.2">
      <c r="E39" s="282"/>
      <c r="F39" s="282"/>
      <c r="G39" s="282"/>
      <c r="I39" s="281"/>
    </row>
    <row r="40" spans="5:9" s="1" customFormat="1" ht="14.25" x14ac:dyDescent="0.2">
      <c r="E40" s="282"/>
      <c r="F40" s="282"/>
      <c r="G40" s="282"/>
      <c r="I40" s="281"/>
    </row>
    <row r="41" spans="5:9" s="1" customFormat="1" ht="14.25" x14ac:dyDescent="0.2">
      <c r="E41" s="282"/>
      <c r="F41" s="282"/>
      <c r="G41" s="282"/>
      <c r="I41" s="281"/>
    </row>
    <row r="42" spans="5:9" s="1" customFormat="1" ht="14.25" x14ac:dyDescent="0.2">
      <c r="E42" s="282"/>
      <c r="F42" s="282"/>
      <c r="G42" s="282"/>
      <c r="I42" s="281"/>
    </row>
    <row r="43" spans="5:9" s="1" customFormat="1" ht="14.25" x14ac:dyDescent="0.2">
      <c r="E43" s="282"/>
      <c r="F43" s="282"/>
      <c r="G43" s="282"/>
      <c r="I43" s="281"/>
    </row>
    <row r="44" spans="5:9" s="1" customFormat="1" ht="14.25" x14ac:dyDescent="0.2">
      <c r="E44" s="282"/>
      <c r="F44" s="282"/>
      <c r="G44" s="282"/>
      <c r="I44" s="281"/>
    </row>
    <row r="45" spans="5:9" s="1" customFormat="1" ht="14.25" x14ac:dyDescent="0.2">
      <c r="E45" s="282"/>
      <c r="F45" s="282"/>
      <c r="G45" s="282"/>
      <c r="I45" s="281"/>
    </row>
    <row r="46" spans="5:9" s="1" customFormat="1" ht="14.25" x14ac:dyDescent="0.2">
      <c r="E46" s="282"/>
      <c r="F46" s="282"/>
      <c r="G46" s="282"/>
      <c r="I46" s="281"/>
    </row>
    <row r="47" spans="5:9" s="1" customFormat="1" ht="14.25" x14ac:dyDescent="0.2">
      <c r="E47" s="282"/>
      <c r="F47" s="282"/>
      <c r="G47" s="282"/>
      <c r="I47" s="281"/>
    </row>
    <row r="48" spans="5:9" s="1" customFormat="1" ht="14.25" x14ac:dyDescent="0.2">
      <c r="E48" s="282"/>
      <c r="F48" s="282"/>
      <c r="G48" s="282"/>
      <c r="I48" s="281"/>
    </row>
    <row r="49" spans="5:9" s="1" customFormat="1" ht="14.25" x14ac:dyDescent="0.2">
      <c r="E49" s="282"/>
      <c r="F49" s="282"/>
      <c r="G49" s="282"/>
      <c r="I49" s="281"/>
    </row>
    <row r="50" spans="5:9" s="1" customFormat="1" ht="14.25" x14ac:dyDescent="0.2">
      <c r="E50" s="282"/>
      <c r="F50" s="282"/>
      <c r="G50" s="282"/>
      <c r="I50" s="281"/>
    </row>
    <row r="51" spans="5:9" s="1" customFormat="1" ht="14.25" x14ac:dyDescent="0.2">
      <c r="E51" s="282"/>
      <c r="F51" s="282"/>
      <c r="G51" s="282"/>
      <c r="I51" s="281"/>
    </row>
    <row r="52" spans="5:9" s="1" customFormat="1" ht="14.25" x14ac:dyDescent="0.2">
      <c r="E52" s="282"/>
      <c r="F52" s="282"/>
      <c r="G52" s="282"/>
      <c r="I52" s="281"/>
    </row>
    <row r="53" spans="5:9" s="1" customFormat="1" ht="14.25" x14ac:dyDescent="0.2">
      <c r="E53" s="282"/>
      <c r="F53" s="282"/>
      <c r="G53" s="282"/>
      <c r="I53" s="281"/>
    </row>
    <row r="54" spans="5:9" s="1" customFormat="1" ht="14.25" x14ac:dyDescent="0.2">
      <c r="E54" s="282"/>
      <c r="F54" s="282"/>
      <c r="G54" s="282"/>
      <c r="I54" s="281"/>
    </row>
  </sheetData>
  <mergeCells count="1">
    <mergeCell ref="A12:G13"/>
  </mergeCells>
  <pageMargins left="0.7" right="0.7" top="0.75" bottom="0.75" header="0.3" footer="0.3"/>
  <pageSetup scale="92"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
  <sheetViews>
    <sheetView workbookViewId="0">
      <selection activeCell="A2" sqref="A2"/>
    </sheetView>
  </sheetViews>
  <sheetFormatPr defaultColWidth="9" defaultRowHeight="12.75" x14ac:dyDescent="0.2"/>
  <cols>
    <col min="1" max="1" width="26.125" style="5" customWidth="1"/>
    <col min="2" max="2" width="13.625" style="5" customWidth="1"/>
    <col min="3" max="3" width="16.375" style="20" customWidth="1"/>
    <col min="4" max="4" width="16" style="20" customWidth="1"/>
    <col min="5" max="5" width="19.75" style="29" customWidth="1"/>
    <col min="6" max="6" width="22.5" style="30" bestFit="1" customWidth="1"/>
    <col min="7" max="7" width="12.125" style="5" customWidth="1"/>
    <col min="8" max="8" width="14.125" style="10" customWidth="1"/>
    <col min="9" max="9" width="15.25" style="10" customWidth="1"/>
    <col min="10" max="10" width="18.25" style="10" customWidth="1"/>
    <col min="11" max="13" width="9" style="10"/>
    <col min="14" max="16384" width="9" style="5"/>
  </cols>
  <sheetData>
    <row r="1" spans="1:13" s="82" customFormat="1" ht="39.75" customHeight="1" x14ac:dyDescent="0.3">
      <c r="A1" s="651" t="s">
        <v>346</v>
      </c>
      <c r="B1" s="651"/>
      <c r="C1" s="651"/>
      <c r="D1" s="651"/>
      <c r="E1" s="651"/>
      <c r="F1" s="651"/>
      <c r="G1" s="651"/>
      <c r="H1" s="84"/>
      <c r="I1" s="84"/>
      <c r="J1" s="84"/>
      <c r="K1" s="84"/>
      <c r="L1" s="84"/>
      <c r="M1" s="84"/>
    </row>
    <row r="2" spans="1:13" s="7" customFormat="1" ht="15" customHeight="1" thickBot="1" x14ac:dyDescent="0.25">
      <c r="A2" s="31"/>
      <c r="B2" s="32"/>
      <c r="C2" s="33"/>
      <c r="D2" s="33"/>
      <c r="E2" s="34"/>
      <c r="F2" s="35"/>
      <c r="H2" s="10"/>
      <c r="I2" s="10"/>
      <c r="J2" s="10"/>
      <c r="K2" s="10"/>
      <c r="L2" s="10"/>
      <c r="M2" s="10"/>
    </row>
    <row r="3" spans="1:13" s="100" customFormat="1" ht="54.75" customHeight="1" thickBot="1" x14ac:dyDescent="0.3">
      <c r="A3" s="353" t="s">
        <v>238</v>
      </c>
      <c r="B3" s="276" t="s">
        <v>234</v>
      </c>
      <c r="C3" s="107" t="s">
        <v>235</v>
      </c>
      <c r="D3" s="109" t="s">
        <v>342</v>
      </c>
      <c r="E3" s="437" t="s">
        <v>32</v>
      </c>
      <c r="F3" s="107" t="s">
        <v>348</v>
      </c>
      <c r="G3" s="109" t="s">
        <v>349</v>
      </c>
      <c r="H3" s="106" t="s">
        <v>351</v>
      </c>
      <c r="I3" s="107" t="s">
        <v>352</v>
      </c>
      <c r="J3" s="109" t="s">
        <v>353</v>
      </c>
      <c r="K3" s="110"/>
      <c r="L3" s="110"/>
      <c r="M3" s="110"/>
    </row>
    <row r="4" spans="1:13" s="100" customFormat="1" ht="15" x14ac:dyDescent="0.25">
      <c r="A4" s="255" t="s">
        <v>13</v>
      </c>
      <c r="B4" s="113">
        <v>282343225.84299999</v>
      </c>
      <c r="C4" s="316">
        <v>1825281703.95</v>
      </c>
      <c r="D4" s="438">
        <v>6.4647618107365803</v>
      </c>
      <c r="E4" s="113">
        <v>166056130.486</v>
      </c>
      <c r="F4" s="317">
        <v>5012626221.9350004</v>
      </c>
      <c r="G4" s="439">
        <v>30.186336434941801</v>
      </c>
      <c r="H4" s="113">
        <v>577443.07999999996</v>
      </c>
      <c r="I4" s="316">
        <v>8940554.5800000001</v>
      </c>
      <c r="J4" s="334">
        <v>15.483005840160001</v>
      </c>
      <c r="K4" s="101"/>
      <c r="L4" s="101"/>
    </row>
    <row r="5" spans="1:13" s="100" customFormat="1" ht="15" x14ac:dyDescent="0.25">
      <c r="A5" s="256" t="s">
        <v>20</v>
      </c>
      <c r="B5" s="113">
        <v>93539651.659999996</v>
      </c>
      <c r="C5" s="316">
        <v>572437853.65999997</v>
      </c>
      <c r="D5" s="438">
        <v>6.1197347167884502</v>
      </c>
      <c r="E5" s="113">
        <v>334012</v>
      </c>
      <c r="F5" s="317">
        <v>10419544.550000001</v>
      </c>
      <c r="G5" s="440">
        <v>31.195120384896299</v>
      </c>
      <c r="H5" s="113"/>
      <c r="I5" s="316"/>
      <c r="J5" s="334"/>
    </row>
    <row r="6" spans="1:13" s="100" customFormat="1" ht="15" x14ac:dyDescent="0.25">
      <c r="A6" s="256" t="s">
        <v>18</v>
      </c>
      <c r="B6" s="113">
        <v>89151608.047999993</v>
      </c>
      <c r="C6" s="316">
        <v>1189354428</v>
      </c>
      <c r="D6" s="438">
        <v>13.3408073509974</v>
      </c>
      <c r="E6" s="113">
        <v>4249853.92</v>
      </c>
      <c r="F6" s="317">
        <v>187693602.28999999</v>
      </c>
      <c r="G6" s="440">
        <v>44.164718558138098</v>
      </c>
      <c r="H6" s="113">
        <v>276165</v>
      </c>
      <c r="I6" s="316">
        <v>655416.86</v>
      </c>
      <c r="J6" s="334">
        <v>2.37327995944454</v>
      </c>
    </row>
    <row r="7" spans="1:13" s="100" customFormat="1" ht="15" x14ac:dyDescent="0.25">
      <c r="A7" s="256" t="s">
        <v>19</v>
      </c>
      <c r="B7" s="113">
        <v>61681869.189999998</v>
      </c>
      <c r="C7" s="316">
        <v>304259589.56999999</v>
      </c>
      <c r="D7" s="438">
        <v>4.9327232388626703</v>
      </c>
      <c r="E7" s="113">
        <v>22704487.52</v>
      </c>
      <c r="F7" s="317">
        <v>232297834.167</v>
      </c>
      <c r="G7" s="440">
        <v>10.231362146464299</v>
      </c>
      <c r="H7" s="113">
        <v>194818</v>
      </c>
      <c r="I7" s="316">
        <v>660527.59</v>
      </c>
      <c r="J7" s="334">
        <v>3.3904854274245699</v>
      </c>
    </row>
    <row r="8" spans="1:13" s="100" customFormat="1" ht="15" x14ac:dyDescent="0.25">
      <c r="A8" s="256" t="s">
        <v>22</v>
      </c>
      <c r="B8" s="113">
        <v>58314878.960000001</v>
      </c>
      <c r="C8" s="316">
        <v>753587483.21000004</v>
      </c>
      <c r="D8" s="438">
        <v>12.922730813295701</v>
      </c>
      <c r="E8" s="113">
        <v>900665</v>
      </c>
      <c r="F8" s="317">
        <v>10917867.789999999</v>
      </c>
      <c r="G8" s="440">
        <v>12.1220073945363</v>
      </c>
      <c r="H8" s="113">
        <v>4086</v>
      </c>
      <c r="I8" s="316">
        <v>626</v>
      </c>
      <c r="J8" s="334">
        <v>0.15320606950562901</v>
      </c>
    </row>
    <row r="9" spans="1:13" s="100" customFormat="1" ht="15" x14ac:dyDescent="0.25">
      <c r="A9" s="256" t="s">
        <v>14</v>
      </c>
      <c r="B9" s="113">
        <v>55574871.093000002</v>
      </c>
      <c r="C9" s="316">
        <v>554131052.59000003</v>
      </c>
      <c r="D9" s="438">
        <v>9.9708922700460594</v>
      </c>
      <c r="E9" s="113">
        <v>4094838</v>
      </c>
      <c r="F9" s="317">
        <v>92484780.469999999</v>
      </c>
      <c r="G9" s="440">
        <v>22.585699475778998</v>
      </c>
      <c r="H9" s="113">
        <v>63551</v>
      </c>
      <c r="I9" s="316">
        <v>78735.44</v>
      </c>
      <c r="J9" s="334">
        <v>1.2389331403125099</v>
      </c>
    </row>
    <row r="10" spans="1:13" s="100" customFormat="1" ht="15" x14ac:dyDescent="0.25">
      <c r="A10" s="256" t="s">
        <v>17</v>
      </c>
      <c r="B10" s="113">
        <v>48412826.829999998</v>
      </c>
      <c r="C10" s="316">
        <v>284202557.56599998</v>
      </c>
      <c r="D10" s="438">
        <v>5.8703979126021197</v>
      </c>
      <c r="E10" s="113">
        <v>1107667.58</v>
      </c>
      <c r="F10" s="317">
        <v>14719812.864</v>
      </c>
      <c r="G10" s="440">
        <v>13.289016605505401</v>
      </c>
      <c r="H10" s="113">
        <v>296291.39</v>
      </c>
      <c r="I10" s="316">
        <v>557595.35</v>
      </c>
      <c r="J10" s="334">
        <v>1.8819154684177599</v>
      </c>
    </row>
    <row r="11" spans="1:13" s="100" customFormat="1" ht="15" x14ac:dyDescent="0.25">
      <c r="A11" s="256" t="s">
        <v>23</v>
      </c>
      <c r="B11" s="113">
        <v>40010352</v>
      </c>
      <c r="C11" s="316">
        <v>334724706.44999999</v>
      </c>
      <c r="D11" s="438">
        <v>8.3659525527293503</v>
      </c>
      <c r="E11" s="113"/>
      <c r="F11" s="317"/>
      <c r="G11" s="440"/>
      <c r="H11" s="113">
        <v>10370</v>
      </c>
      <c r="I11" s="316">
        <v>25585.42</v>
      </c>
      <c r="J11" s="334">
        <v>2.4672536162005798</v>
      </c>
    </row>
    <row r="12" spans="1:13" s="100" customFormat="1" ht="15" x14ac:dyDescent="0.25">
      <c r="A12" s="256" t="s">
        <v>354</v>
      </c>
      <c r="B12" s="113">
        <v>36431131.57</v>
      </c>
      <c r="C12" s="316">
        <v>202101598.75</v>
      </c>
      <c r="D12" s="438">
        <v>5.5474971553292303</v>
      </c>
      <c r="E12" s="113">
        <v>8227557.9299999997</v>
      </c>
      <c r="F12" s="317">
        <v>188931044.56799999</v>
      </c>
      <c r="G12" s="440">
        <v>22.963198336058401</v>
      </c>
      <c r="H12" s="113">
        <v>636188.69999999995</v>
      </c>
      <c r="I12" s="316">
        <v>250450.17</v>
      </c>
      <c r="J12" s="334">
        <v>0.39367277350257901</v>
      </c>
    </row>
    <row r="13" spans="1:13" s="100" customFormat="1" ht="15" x14ac:dyDescent="0.25">
      <c r="A13" s="256" t="s">
        <v>21</v>
      </c>
      <c r="B13" s="113">
        <v>35632351.865999997</v>
      </c>
      <c r="C13" s="316">
        <v>160325227.91999999</v>
      </c>
      <c r="D13" s="438">
        <v>4.4994287360801604</v>
      </c>
      <c r="E13" s="113">
        <v>603467</v>
      </c>
      <c r="F13" s="317">
        <v>9919421.6329999994</v>
      </c>
      <c r="G13" s="440">
        <v>16.437388677425599</v>
      </c>
      <c r="H13" s="113">
        <v>116349</v>
      </c>
      <c r="I13" s="316">
        <v>218265</v>
      </c>
      <c r="J13" s="334">
        <v>1.8759508031869601</v>
      </c>
    </row>
    <row r="14" spans="1:13" s="100" customFormat="1" ht="15" x14ac:dyDescent="0.25">
      <c r="A14" s="256" t="s">
        <v>16</v>
      </c>
      <c r="B14" s="113">
        <v>26418353.289999999</v>
      </c>
      <c r="C14" s="316">
        <v>175907700.84</v>
      </c>
      <c r="D14" s="438">
        <v>6.6585414658144302</v>
      </c>
      <c r="E14" s="113">
        <v>1803822</v>
      </c>
      <c r="F14" s="317">
        <v>24585212.77</v>
      </c>
      <c r="G14" s="440">
        <v>13.6295115427132</v>
      </c>
      <c r="H14" s="113">
        <v>34612</v>
      </c>
      <c r="I14" s="316">
        <v>157356.96</v>
      </c>
      <c r="J14" s="334">
        <v>4.5463122616433598</v>
      </c>
    </row>
    <row r="15" spans="1:13" s="100" customFormat="1" ht="15" x14ac:dyDescent="0.25">
      <c r="A15" s="256" t="s">
        <v>15</v>
      </c>
      <c r="B15" s="113">
        <v>22030738.493000001</v>
      </c>
      <c r="C15" s="316">
        <v>162075101.75999999</v>
      </c>
      <c r="D15" s="438">
        <v>7.3567711682246797</v>
      </c>
      <c r="E15" s="411">
        <v>1534264</v>
      </c>
      <c r="F15" s="412">
        <v>29429973.879000001</v>
      </c>
      <c r="G15" s="440">
        <v>19.1818186954787</v>
      </c>
      <c r="H15" s="113">
        <v>9500</v>
      </c>
      <c r="I15" s="316">
        <v>14698.69</v>
      </c>
      <c r="J15" s="334">
        <v>1.5472305263157899</v>
      </c>
    </row>
    <row r="16" spans="1:13" s="100" customFormat="1" ht="15" x14ac:dyDescent="0.25">
      <c r="A16" s="256" t="s">
        <v>26</v>
      </c>
      <c r="B16" s="113">
        <v>14453871.23</v>
      </c>
      <c r="C16" s="316">
        <v>92728658.120000005</v>
      </c>
      <c r="D16" s="438">
        <v>6.41548943147738</v>
      </c>
      <c r="E16" s="113">
        <v>13026863</v>
      </c>
      <c r="F16" s="317">
        <v>388503062.77399999</v>
      </c>
      <c r="G16" s="440">
        <v>29.823224729852502</v>
      </c>
      <c r="H16" s="113"/>
      <c r="I16" s="316"/>
      <c r="J16" s="334"/>
    </row>
    <row r="17" spans="1:13" s="100" customFormat="1" ht="15" x14ac:dyDescent="0.25">
      <c r="A17" s="256" t="s">
        <v>25</v>
      </c>
      <c r="B17" s="113">
        <v>10895784.51</v>
      </c>
      <c r="C17" s="316">
        <v>223280741.66</v>
      </c>
      <c r="D17" s="438">
        <v>20.4923969866581</v>
      </c>
      <c r="E17" s="113">
        <v>730497</v>
      </c>
      <c r="F17" s="317">
        <v>18569309.710000001</v>
      </c>
      <c r="G17" s="440">
        <v>25.4201039976892</v>
      </c>
      <c r="H17" s="113">
        <v>6</v>
      </c>
      <c r="I17" s="316">
        <v>0</v>
      </c>
      <c r="J17" s="334">
        <v>0</v>
      </c>
    </row>
    <row r="18" spans="1:13" s="100" customFormat="1" ht="15" x14ac:dyDescent="0.25">
      <c r="A18" s="256" t="s">
        <v>124</v>
      </c>
      <c r="B18" s="113">
        <v>4689444.97</v>
      </c>
      <c r="C18" s="316">
        <v>55880971.719999999</v>
      </c>
      <c r="D18" s="438">
        <v>11.9163295608521</v>
      </c>
      <c r="E18" s="113">
        <v>832627.15</v>
      </c>
      <c r="F18" s="317">
        <v>16827721.710000001</v>
      </c>
      <c r="G18" s="440">
        <v>20.2103927430183</v>
      </c>
      <c r="H18" s="113"/>
      <c r="I18" s="316"/>
      <c r="J18" s="334"/>
    </row>
    <row r="19" spans="1:13" s="100" customFormat="1" ht="15" x14ac:dyDescent="0.25">
      <c r="A19" s="256" t="s">
        <v>28</v>
      </c>
      <c r="B19" s="113">
        <v>2863651.06</v>
      </c>
      <c r="C19" s="316">
        <v>64475878.354999997</v>
      </c>
      <c r="D19" s="438">
        <v>22.5152705424243</v>
      </c>
      <c r="E19" s="113">
        <v>495443</v>
      </c>
      <c r="F19" s="317">
        <v>11749594.52</v>
      </c>
      <c r="G19" s="440">
        <v>23.7153305627489</v>
      </c>
      <c r="H19" s="113"/>
      <c r="I19" s="316"/>
      <c r="J19" s="334"/>
    </row>
    <row r="20" spans="1:13" s="100" customFormat="1" ht="15" x14ac:dyDescent="0.25">
      <c r="A20" s="256" t="s">
        <v>127</v>
      </c>
      <c r="B20" s="113">
        <v>2743479.32</v>
      </c>
      <c r="C20" s="316">
        <v>30173426.870000001</v>
      </c>
      <c r="D20" s="438">
        <v>10.9982337574172</v>
      </c>
      <c r="E20" s="113">
        <v>7738480.3200000003</v>
      </c>
      <c r="F20" s="317">
        <v>104186862.31999999</v>
      </c>
      <c r="G20" s="440">
        <v>13.463478359017101</v>
      </c>
      <c r="H20" s="113"/>
      <c r="I20" s="316"/>
      <c r="J20" s="334"/>
    </row>
    <row r="21" spans="1:13" s="100" customFormat="1" ht="15" x14ac:dyDescent="0.25">
      <c r="A21" s="256" t="s">
        <v>29</v>
      </c>
      <c r="B21" s="113">
        <v>1899790.98</v>
      </c>
      <c r="C21" s="316">
        <v>21898308.800000001</v>
      </c>
      <c r="D21" s="438">
        <v>11.5266937418558</v>
      </c>
      <c r="E21" s="113"/>
      <c r="F21" s="317"/>
      <c r="G21" s="440"/>
      <c r="H21" s="113">
        <v>7225</v>
      </c>
      <c r="I21" s="316">
        <v>35359.480000000003</v>
      </c>
      <c r="J21" s="334">
        <v>4.8940456747404797</v>
      </c>
    </row>
    <row r="22" spans="1:13" s="100" customFormat="1" ht="15" x14ac:dyDescent="0.25">
      <c r="A22" s="256" t="s">
        <v>24</v>
      </c>
      <c r="B22" s="113">
        <v>1856553.65</v>
      </c>
      <c r="C22" s="316">
        <v>35659976.43</v>
      </c>
      <c r="D22" s="438">
        <v>19.2076196828462</v>
      </c>
      <c r="E22" s="113">
        <v>98748.04</v>
      </c>
      <c r="F22" s="317">
        <v>4214534.32</v>
      </c>
      <c r="G22" s="440">
        <v>42.679675667486698</v>
      </c>
      <c r="H22" s="113">
        <v>8071</v>
      </c>
      <c r="I22" s="316">
        <v>800</v>
      </c>
      <c r="J22" s="334">
        <v>9.9120307272952499E-2</v>
      </c>
    </row>
    <row r="23" spans="1:13" s="100" customFormat="1" ht="15" x14ac:dyDescent="0.25">
      <c r="A23" s="256" t="s">
        <v>123</v>
      </c>
      <c r="B23" s="113">
        <v>1510431.08</v>
      </c>
      <c r="C23" s="316">
        <v>5788965.9400000004</v>
      </c>
      <c r="D23" s="438">
        <v>3.8326581177076902</v>
      </c>
      <c r="E23" s="113">
        <v>18901196.809999999</v>
      </c>
      <c r="F23" s="317">
        <v>550684601.03999996</v>
      </c>
      <c r="G23" s="440">
        <v>29.134906459925901</v>
      </c>
      <c r="H23" s="113"/>
      <c r="I23" s="316"/>
      <c r="J23" s="334"/>
    </row>
    <row r="24" spans="1:13" s="100" customFormat="1" ht="15" x14ac:dyDescent="0.25">
      <c r="A24" s="256" t="s">
        <v>27</v>
      </c>
      <c r="B24" s="113">
        <v>381026.49</v>
      </c>
      <c r="C24" s="316">
        <v>4668496.26</v>
      </c>
      <c r="D24" s="438">
        <v>12.252419142826501</v>
      </c>
      <c r="E24" s="113">
        <v>11596</v>
      </c>
      <c r="F24" s="317">
        <v>41831</v>
      </c>
      <c r="G24" s="440">
        <v>3.6073646084856801</v>
      </c>
      <c r="H24" s="113"/>
      <c r="I24" s="316"/>
      <c r="J24" s="334"/>
    </row>
    <row r="25" spans="1:13" s="100" customFormat="1" ht="15" x14ac:dyDescent="0.25">
      <c r="A25" s="256" t="s">
        <v>128</v>
      </c>
      <c r="B25" s="113">
        <v>353064</v>
      </c>
      <c r="C25" s="316">
        <v>3706841.94</v>
      </c>
      <c r="D25" s="438">
        <v>10.4990651553259</v>
      </c>
      <c r="E25" s="113">
        <v>3427184.74</v>
      </c>
      <c r="F25" s="317">
        <v>153000271.49000001</v>
      </c>
      <c r="G25" s="440">
        <v>44.643135137792399</v>
      </c>
      <c r="H25" s="113"/>
      <c r="I25" s="316"/>
      <c r="J25" s="334"/>
    </row>
    <row r="26" spans="1:13" s="100" customFormat="1" ht="15" x14ac:dyDescent="0.25">
      <c r="A26" s="256" t="s">
        <v>126</v>
      </c>
      <c r="B26" s="113">
        <v>273335.64</v>
      </c>
      <c r="C26" s="316">
        <v>3475116.99</v>
      </c>
      <c r="D26" s="438">
        <v>12.7137353548187</v>
      </c>
      <c r="E26" s="113">
        <v>12200</v>
      </c>
      <c r="F26" s="317">
        <v>436543</v>
      </c>
      <c r="G26" s="440">
        <v>35.7822131147541</v>
      </c>
      <c r="H26" s="113"/>
      <c r="I26" s="316"/>
      <c r="J26" s="334"/>
    </row>
    <row r="27" spans="1:13" s="100" customFormat="1" ht="15" x14ac:dyDescent="0.25">
      <c r="A27" s="256" t="s">
        <v>125</v>
      </c>
      <c r="B27" s="113">
        <v>248239.16</v>
      </c>
      <c r="C27" s="316">
        <v>1200181.43</v>
      </c>
      <c r="D27" s="438">
        <v>4.8347788076627403</v>
      </c>
      <c r="E27" s="411">
        <v>45076</v>
      </c>
      <c r="F27" s="317">
        <v>491273.03200000001</v>
      </c>
      <c r="G27" s="440">
        <v>10.8987716745053</v>
      </c>
      <c r="H27" s="113"/>
      <c r="I27" s="316"/>
      <c r="J27" s="334"/>
    </row>
    <row r="28" spans="1:13" s="100" customFormat="1" ht="15.75" thickBot="1" x14ac:dyDescent="0.3">
      <c r="A28" s="257" t="s">
        <v>30</v>
      </c>
      <c r="B28" s="113">
        <v>53271</v>
      </c>
      <c r="C28" s="349">
        <v>146804.31</v>
      </c>
      <c r="D28" s="438">
        <v>2.75580165568508</v>
      </c>
      <c r="E28" s="113"/>
      <c r="F28" s="317"/>
      <c r="G28" s="442"/>
      <c r="H28" s="113"/>
      <c r="I28" s="316"/>
      <c r="J28" s="334"/>
    </row>
    <row r="29" spans="1:13" s="102" customFormat="1" ht="15.75" thickBot="1" x14ac:dyDescent="0.3">
      <c r="A29" s="114" t="s">
        <v>1</v>
      </c>
      <c r="B29" s="271">
        <f>SUM(B4:B28)</f>
        <v>891763801.93300021</v>
      </c>
      <c r="C29" s="335">
        <f>SUM(C4:C28)</f>
        <v>7061473373.0910006</v>
      </c>
      <c r="D29" s="116"/>
      <c r="E29" s="115">
        <f>SUM(E4:E28)</f>
        <v>256936677.49600002</v>
      </c>
      <c r="F29" s="350">
        <f>SUM(F4:F28)</f>
        <v>7062730921.8320007</v>
      </c>
      <c r="G29" s="116"/>
      <c r="H29" s="115">
        <f>SUBTOTAL(109,H4:H28)</f>
        <v>2234676.17</v>
      </c>
      <c r="I29" s="350">
        <f>SUBTOTAL(109,I4:I28)</f>
        <v>11595971.539999999</v>
      </c>
      <c r="J29" s="116"/>
    </row>
    <row r="30" spans="1:13" s="100" customFormat="1" ht="15" x14ac:dyDescent="0.25">
      <c r="A30" s="141"/>
      <c r="B30" s="142"/>
      <c r="C30" s="142"/>
      <c r="D30" s="142"/>
      <c r="E30" s="142"/>
      <c r="F30" s="142"/>
      <c r="G30" s="142"/>
      <c r="H30" s="143"/>
      <c r="I30" s="144"/>
      <c r="J30" s="145"/>
      <c r="K30" s="110"/>
      <c r="L30" s="110"/>
      <c r="M30" s="110"/>
    </row>
    <row r="31" spans="1:13" s="117" customFormat="1" ht="15" x14ac:dyDescent="0.25">
      <c r="A31" s="110" t="s">
        <v>147</v>
      </c>
      <c r="B31" s="100"/>
      <c r="C31" s="146"/>
      <c r="D31" s="146"/>
      <c r="E31" s="139"/>
      <c r="F31" s="147"/>
      <c r="G31" s="142"/>
      <c r="H31" s="110"/>
      <c r="I31" s="110"/>
      <c r="J31" s="110"/>
      <c r="K31" s="110"/>
      <c r="L31" s="110"/>
      <c r="M31" s="110"/>
    </row>
    <row r="32" spans="1:13" s="117" customFormat="1" ht="15" x14ac:dyDescent="0.25">
      <c r="A32" s="110" t="s">
        <v>398</v>
      </c>
      <c r="B32" s="100"/>
      <c r="C32" s="146"/>
      <c r="D32" s="146"/>
      <c r="E32" s="139"/>
      <c r="F32" s="147"/>
      <c r="G32" s="142"/>
      <c r="H32" s="110"/>
      <c r="I32" s="110"/>
      <c r="J32" s="110"/>
      <c r="K32" s="110"/>
      <c r="L32" s="110"/>
      <c r="M32" s="110"/>
    </row>
    <row r="33" spans="1:13" s="231" customFormat="1" ht="15" x14ac:dyDescent="0.25">
      <c r="A33" s="148" t="s">
        <v>239</v>
      </c>
      <c r="B33" s="148"/>
      <c r="C33" s="230"/>
      <c r="D33" s="230"/>
      <c r="E33" s="148"/>
      <c r="F33" s="230"/>
      <c r="G33" s="142"/>
      <c r="H33" s="149"/>
      <c r="I33" s="149"/>
      <c r="J33" s="149"/>
      <c r="K33" s="149"/>
      <c r="L33" s="149"/>
      <c r="M33" s="149"/>
    </row>
    <row r="34" spans="1:13" s="117" customFormat="1" ht="15" x14ac:dyDescent="0.25">
      <c r="A34" s="100" t="s">
        <v>347</v>
      </c>
      <c r="B34" s="100"/>
      <c r="C34" s="146"/>
      <c r="D34" s="146"/>
      <c r="E34" s="139"/>
      <c r="F34" s="147"/>
      <c r="G34" s="142"/>
      <c r="H34" s="110"/>
      <c r="I34" s="110"/>
      <c r="J34" s="110"/>
      <c r="K34" s="110"/>
      <c r="L34" s="110"/>
      <c r="M34" s="110"/>
    </row>
    <row r="35" spans="1:13" s="117" customFormat="1" ht="15" x14ac:dyDescent="0.25">
      <c r="A35" s="232" t="s">
        <v>350</v>
      </c>
      <c r="B35" s="127"/>
      <c r="C35" s="128"/>
      <c r="D35" s="129"/>
      <c r="E35" s="127"/>
      <c r="F35" s="128"/>
      <c r="G35" s="142"/>
      <c r="H35" s="110"/>
      <c r="I35" s="110"/>
      <c r="J35" s="110"/>
      <c r="K35" s="110"/>
      <c r="L35" s="110"/>
      <c r="M35" s="110"/>
    </row>
    <row r="36" spans="1:13" s="117" customFormat="1" ht="15" x14ac:dyDescent="0.25">
      <c r="A36" s="100" t="s">
        <v>355</v>
      </c>
      <c r="B36" s="100"/>
      <c r="C36" s="146"/>
      <c r="D36" s="146"/>
      <c r="E36" s="139"/>
      <c r="F36" s="147"/>
      <c r="G36" s="142"/>
      <c r="H36" s="110"/>
      <c r="I36" s="110"/>
      <c r="J36" s="110"/>
      <c r="K36" s="110"/>
      <c r="L36" s="110"/>
      <c r="M36" s="110"/>
    </row>
    <row r="37" spans="1:13" s="231" customFormat="1" ht="15" customHeight="1" x14ac:dyDescent="0.25">
      <c r="A37" s="650" t="s">
        <v>256</v>
      </c>
      <c r="B37" s="650"/>
      <c r="C37" s="650"/>
      <c r="D37" s="650"/>
      <c r="E37" s="650"/>
      <c r="F37" s="650"/>
      <c r="G37" s="650"/>
      <c r="H37" s="149"/>
      <c r="I37" s="149"/>
      <c r="J37" s="149"/>
      <c r="K37" s="149"/>
      <c r="L37" s="149"/>
      <c r="M37" s="149"/>
    </row>
    <row r="38" spans="1:13" s="231" customFormat="1" ht="15" x14ac:dyDescent="0.25">
      <c r="A38" s="650"/>
      <c r="B38" s="650"/>
      <c r="C38" s="650"/>
      <c r="D38" s="650"/>
      <c r="E38" s="650"/>
      <c r="F38" s="650"/>
      <c r="G38" s="650"/>
      <c r="H38" s="149"/>
      <c r="I38" s="149"/>
      <c r="J38" s="149"/>
      <c r="K38" s="149"/>
      <c r="L38" s="149"/>
      <c r="M38" s="149"/>
    </row>
    <row r="39" spans="1:13" s="117" customFormat="1" ht="15" x14ac:dyDescent="0.25">
      <c r="A39" s="141"/>
      <c r="B39" s="142"/>
      <c r="C39" s="142"/>
      <c r="D39" s="142"/>
      <c r="E39" s="142"/>
      <c r="F39" s="142"/>
      <c r="G39" s="142"/>
      <c r="H39" s="110"/>
      <c r="I39" s="110"/>
      <c r="J39" s="110"/>
      <c r="K39" s="110"/>
      <c r="L39" s="110"/>
      <c r="M39" s="110"/>
    </row>
    <row r="40" spans="1:13" s="117" customFormat="1" ht="15" x14ac:dyDescent="0.25">
      <c r="A40" s="141"/>
      <c r="B40" s="142"/>
      <c r="C40" s="142"/>
      <c r="D40" s="142"/>
      <c r="E40" s="142"/>
      <c r="F40" s="142"/>
      <c r="G40" s="142"/>
      <c r="H40" s="110"/>
      <c r="I40" s="110"/>
      <c r="J40" s="110"/>
      <c r="K40" s="110"/>
      <c r="L40" s="110"/>
      <c r="M40" s="110"/>
    </row>
    <row r="41" spans="1:13" s="117" customFormat="1" ht="15" x14ac:dyDescent="0.25">
      <c r="A41" s="141"/>
      <c r="B41" s="142"/>
      <c r="C41" s="142"/>
      <c r="D41" s="142"/>
      <c r="E41" s="142"/>
      <c r="F41" s="142"/>
      <c r="G41" s="142"/>
      <c r="H41" s="110"/>
      <c r="I41" s="110"/>
      <c r="J41" s="110"/>
      <c r="K41" s="110"/>
      <c r="L41" s="110"/>
      <c r="M41" s="110"/>
    </row>
    <row r="42" spans="1:13" s="117" customFormat="1" ht="15" x14ac:dyDescent="0.25">
      <c r="A42" s="141"/>
      <c r="B42" s="142"/>
      <c r="C42" s="142"/>
      <c r="D42" s="142"/>
      <c r="E42" s="142"/>
      <c r="F42" s="142"/>
      <c r="G42" s="142"/>
      <c r="H42" s="110"/>
      <c r="I42" s="110"/>
      <c r="J42" s="110"/>
      <c r="K42" s="110"/>
      <c r="L42" s="110"/>
      <c r="M42" s="110"/>
    </row>
    <row r="43" spans="1:13" s="117" customFormat="1" ht="15" x14ac:dyDescent="0.25">
      <c r="A43" s="141"/>
      <c r="B43" s="142"/>
      <c r="C43" s="142"/>
      <c r="D43" s="142"/>
      <c r="E43" s="142"/>
      <c r="F43" s="142"/>
      <c r="G43" s="142"/>
      <c r="H43" s="110"/>
      <c r="I43" s="110"/>
      <c r="J43" s="110"/>
      <c r="K43" s="110"/>
      <c r="L43" s="110"/>
      <c r="M43" s="110"/>
    </row>
    <row r="44" spans="1:13" s="117" customFormat="1" ht="15" x14ac:dyDescent="0.25">
      <c r="A44" s="141"/>
      <c r="B44" s="142"/>
      <c r="C44" s="142"/>
      <c r="D44" s="142"/>
      <c r="E44" s="142"/>
      <c r="F44" s="142"/>
      <c r="G44" s="142"/>
      <c r="H44" s="110"/>
      <c r="I44" s="110"/>
      <c r="J44" s="110"/>
      <c r="K44" s="110"/>
      <c r="L44" s="110"/>
      <c r="M44" s="110"/>
    </row>
    <row r="45" spans="1:13" s="117" customFormat="1" ht="15" x14ac:dyDescent="0.25">
      <c r="A45" s="141"/>
      <c r="B45" s="142"/>
      <c r="C45" s="142"/>
      <c r="D45" s="142"/>
      <c r="E45" s="142"/>
      <c r="F45" s="142"/>
      <c r="G45" s="142"/>
      <c r="H45" s="110"/>
      <c r="I45" s="110"/>
      <c r="J45" s="110"/>
      <c r="K45" s="110"/>
      <c r="L45" s="110"/>
      <c r="M45" s="110"/>
    </row>
    <row r="46" spans="1:13" s="117" customFormat="1" ht="15" x14ac:dyDescent="0.25">
      <c r="A46" s="141"/>
      <c r="B46" s="142"/>
      <c r="C46" s="142"/>
      <c r="D46" s="142"/>
      <c r="E46" s="142"/>
      <c r="F46" s="142"/>
      <c r="G46" s="142"/>
      <c r="H46" s="110"/>
      <c r="I46" s="110"/>
      <c r="J46" s="110"/>
      <c r="K46" s="110"/>
      <c r="L46" s="110"/>
      <c r="M46" s="110"/>
    </row>
    <row r="47" spans="1:13" s="117" customFormat="1" ht="15" x14ac:dyDescent="0.25">
      <c r="A47" s="141"/>
      <c r="B47" s="142"/>
      <c r="C47" s="142"/>
      <c r="D47" s="142"/>
      <c r="E47" s="142"/>
      <c r="F47" s="142"/>
      <c r="G47" s="142"/>
      <c r="H47" s="110"/>
      <c r="I47" s="110"/>
      <c r="J47" s="110"/>
      <c r="K47" s="110"/>
      <c r="L47" s="110"/>
      <c r="M47" s="110"/>
    </row>
    <row r="48" spans="1:13" s="117" customFormat="1" ht="15" x14ac:dyDescent="0.25">
      <c r="A48" s="141"/>
      <c r="B48" s="142"/>
      <c r="C48" s="142"/>
      <c r="D48" s="142"/>
      <c r="E48" s="142"/>
      <c r="F48" s="142"/>
      <c r="G48" s="142"/>
      <c r="H48" s="110"/>
      <c r="I48" s="110"/>
      <c r="J48" s="110"/>
      <c r="K48" s="110"/>
      <c r="L48" s="110"/>
      <c r="M48" s="110"/>
    </row>
    <row r="49" spans="1:13" s="117" customFormat="1" ht="15" x14ac:dyDescent="0.25">
      <c r="A49" s="141"/>
      <c r="B49" s="142"/>
      <c r="C49" s="142"/>
      <c r="D49" s="142"/>
      <c r="E49" s="142"/>
      <c r="F49" s="142"/>
      <c r="G49" s="142"/>
      <c r="H49" s="110"/>
      <c r="I49" s="110"/>
      <c r="J49" s="110"/>
      <c r="K49" s="110"/>
      <c r="L49" s="110"/>
      <c r="M49" s="110"/>
    </row>
    <row r="50" spans="1:13" s="117" customFormat="1" ht="15" x14ac:dyDescent="0.25">
      <c r="A50" s="141"/>
      <c r="B50" s="142"/>
      <c r="C50" s="142"/>
      <c r="D50" s="142"/>
      <c r="E50" s="142"/>
      <c r="F50" s="142"/>
      <c r="G50" s="142"/>
      <c r="H50" s="110"/>
      <c r="I50" s="110"/>
      <c r="J50" s="110"/>
      <c r="K50" s="110"/>
      <c r="L50" s="110"/>
      <c r="M50" s="110"/>
    </row>
    <row r="51" spans="1:13" s="117" customFormat="1" ht="15" x14ac:dyDescent="0.25">
      <c r="A51" s="141"/>
      <c r="B51" s="142"/>
      <c r="C51" s="142"/>
      <c r="D51" s="142"/>
      <c r="E51" s="142"/>
      <c r="F51" s="142"/>
      <c r="G51" s="142"/>
      <c r="H51" s="110"/>
      <c r="I51" s="110"/>
      <c r="J51" s="110"/>
      <c r="K51" s="110"/>
      <c r="L51" s="110"/>
      <c r="M51" s="110"/>
    </row>
    <row r="52" spans="1:13" s="117" customFormat="1" ht="15" x14ac:dyDescent="0.25">
      <c r="A52" s="141"/>
      <c r="B52" s="142"/>
      <c r="C52" s="142"/>
      <c r="D52" s="142"/>
      <c r="E52" s="142"/>
      <c r="F52" s="142"/>
      <c r="G52" s="142"/>
      <c r="H52" s="110"/>
      <c r="I52" s="110"/>
      <c r="J52" s="110"/>
      <c r="K52" s="110"/>
      <c r="L52" s="110"/>
      <c r="M52" s="110"/>
    </row>
    <row r="53" spans="1:13" s="117" customFormat="1" ht="15" x14ac:dyDescent="0.25">
      <c r="A53" s="141"/>
      <c r="B53" s="142"/>
      <c r="C53" s="142"/>
      <c r="D53" s="142"/>
      <c r="E53" s="142"/>
      <c r="F53" s="142"/>
      <c r="G53" s="142"/>
      <c r="H53" s="110"/>
      <c r="I53" s="110"/>
      <c r="J53" s="110"/>
      <c r="K53" s="110"/>
      <c r="L53" s="110"/>
      <c r="M53" s="110"/>
    </row>
    <row r="54" spans="1:13" s="117" customFormat="1" ht="15" x14ac:dyDescent="0.25">
      <c r="A54" s="141"/>
      <c r="B54" s="142"/>
      <c r="C54" s="142"/>
      <c r="D54" s="142"/>
      <c r="E54" s="142"/>
      <c r="F54" s="142"/>
      <c r="G54" s="142"/>
      <c r="H54" s="110"/>
      <c r="I54" s="110"/>
      <c r="J54" s="110"/>
      <c r="K54" s="110"/>
      <c r="L54" s="110"/>
      <c r="M54" s="110"/>
    </row>
    <row r="55" spans="1:13" s="117" customFormat="1" ht="15" x14ac:dyDescent="0.25">
      <c r="A55" s="141"/>
      <c r="B55" s="142"/>
      <c r="C55" s="142"/>
      <c r="D55" s="142"/>
      <c r="E55" s="142"/>
      <c r="F55" s="142"/>
      <c r="G55" s="142"/>
      <c r="H55" s="110"/>
      <c r="I55" s="110"/>
      <c r="J55" s="110"/>
      <c r="K55" s="110"/>
      <c r="L55" s="110"/>
      <c r="M55" s="110"/>
    </row>
    <row r="56" spans="1:13" s="117" customFormat="1" ht="15" x14ac:dyDescent="0.25">
      <c r="A56" s="141"/>
      <c r="B56" s="142"/>
      <c r="C56" s="142"/>
      <c r="D56" s="142"/>
      <c r="E56" s="142"/>
      <c r="F56" s="142"/>
      <c r="G56" s="142"/>
      <c r="H56" s="110"/>
      <c r="I56" s="110"/>
      <c r="J56" s="110"/>
      <c r="K56" s="110"/>
      <c r="L56" s="110"/>
      <c r="M56" s="110"/>
    </row>
    <row r="57" spans="1:13" s="117" customFormat="1" ht="15" x14ac:dyDescent="0.25">
      <c r="A57" s="100"/>
      <c r="B57" s="100"/>
      <c r="C57" s="146"/>
      <c r="D57" s="146"/>
      <c r="E57" s="139"/>
      <c r="F57" s="147"/>
      <c r="G57" s="100"/>
      <c r="H57" s="110"/>
      <c r="I57" s="110"/>
      <c r="J57" s="110"/>
      <c r="K57" s="110"/>
      <c r="L57" s="110"/>
      <c r="M57" s="110"/>
    </row>
    <row r="58" spans="1:13" s="100" customFormat="1" ht="15" x14ac:dyDescent="0.25">
      <c r="C58" s="146"/>
      <c r="D58" s="146"/>
      <c r="E58" s="139"/>
      <c r="F58" s="147"/>
      <c r="H58" s="110"/>
      <c r="I58" s="110"/>
      <c r="J58" s="110"/>
      <c r="K58" s="110"/>
      <c r="L58" s="110"/>
      <c r="M58" s="110"/>
    </row>
    <row r="59" spans="1:13" s="100" customFormat="1" ht="15" x14ac:dyDescent="0.25">
      <c r="C59" s="146"/>
      <c r="D59" s="146"/>
      <c r="E59" s="139"/>
      <c r="F59" s="147"/>
      <c r="H59" s="110"/>
      <c r="I59" s="110"/>
      <c r="J59" s="110"/>
      <c r="K59" s="110"/>
      <c r="L59" s="110"/>
      <c r="M59" s="110"/>
    </row>
    <row r="60" spans="1:13" s="100" customFormat="1" ht="15" x14ac:dyDescent="0.25">
      <c r="C60" s="146"/>
      <c r="D60" s="146"/>
      <c r="E60" s="139"/>
      <c r="F60" s="147"/>
      <c r="H60" s="110"/>
      <c r="I60" s="110"/>
      <c r="J60" s="110"/>
      <c r="K60" s="110"/>
      <c r="L60" s="110"/>
      <c r="M60" s="110"/>
    </row>
    <row r="61" spans="1:13" s="100" customFormat="1" ht="15" x14ac:dyDescent="0.25">
      <c r="C61" s="146"/>
      <c r="D61" s="146"/>
      <c r="E61" s="139"/>
      <c r="F61" s="147"/>
      <c r="H61" s="110"/>
      <c r="I61" s="110"/>
      <c r="J61" s="110"/>
      <c r="K61" s="110"/>
      <c r="L61" s="110"/>
      <c r="M61" s="110"/>
    </row>
    <row r="62" spans="1:13" s="100" customFormat="1" ht="15" x14ac:dyDescent="0.25">
      <c r="C62" s="146"/>
      <c r="D62" s="146"/>
      <c r="E62" s="139"/>
      <c r="F62" s="147"/>
      <c r="H62" s="110"/>
      <c r="I62" s="110"/>
      <c r="J62" s="110"/>
      <c r="K62" s="110"/>
      <c r="L62" s="110"/>
      <c r="M62" s="110"/>
    </row>
    <row r="63" spans="1:13" s="100" customFormat="1" ht="15" x14ac:dyDescent="0.25">
      <c r="C63" s="146"/>
      <c r="D63" s="146"/>
      <c r="E63" s="139"/>
      <c r="F63" s="147"/>
      <c r="H63" s="110"/>
      <c r="I63" s="110"/>
      <c r="J63" s="110"/>
      <c r="K63" s="110"/>
      <c r="L63" s="110"/>
      <c r="M63" s="110"/>
    </row>
    <row r="64" spans="1:13" s="100" customFormat="1" ht="15" x14ac:dyDescent="0.25">
      <c r="C64" s="146"/>
      <c r="D64" s="146"/>
      <c r="E64" s="139"/>
      <c r="F64" s="147"/>
      <c r="H64" s="110"/>
      <c r="I64" s="110"/>
      <c r="J64" s="110"/>
      <c r="K64" s="110"/>
      <c r="L64" s="110"/>
      <c r="M64" s="110"/>
    </row>
    <row r="65" spans="3:13" s="100" customFormat="1" ht="15" x14ac:dyDescent="0.25">
      <c r="C65" s="146"/>
      <c r="D65" s="146"/>
      <c r="E65" s="139"/>
      <c r="F65" s="147"/>
      <c r="H65" s="110"/>
      <c r="I65" s="110"/>
      <c r="J65" s="110"/>
      <c r="K65" s="110"/>
      <c r="L65" s="110"/>
      <c r="M65" s="110"/>
    </row>
    <row r="66" spans="3:13" s="100" customFormat="1" ht="15" x14ac:dyDescent="0.25">
      <c r="C66" s="146"/>
      <c r="D66" s="146"/>
      <c r="E66" s="139"/>
      <c r="F66" s="147"/>
      <c r="H66" s="110"/>
      <c r="I66" s="110"/>
      <c r="J66" s="110"/>
      <c r="K66" s="110"/>
      <c r="L66" s="110"/>
      <c r="M66" s="110"/>
    </row>
    <row r="67" spans="3:13" s="100" customFormat="1" ht="15" x14ac:dyDescent="0.25">
      <c r="C67" s="146"/>
      <c r="D67" s="146"/>
      <c r="E67" s="139"/>
      <c r="F67" s="147"/>
      <c r="H67" s="110"/>
      <c r="I67" s="110"/>
      <c r="J67" s="110"/>
      <c r="K67" s="110"/>
      <c r="L67" s="110"/>
      <c r="M67" s="110"/>
    </row>
    <row r="68" spans="3:13" s="100" customFormat="1" ht="15" x14ac:dyDescent="0.25">
      <c r="C68" s="146"/>
      <c r="D68" s="146"/>
      <c r="E68" s="139"/>
      <c r="F68" s="147"/>
      <c r="H68" s="110"/>
      <c r="I68" s="110"/>
      <c r="J68" s="110"/>
      <c r="K68" s="110"/>
      <c r="L68" s="110"/>
      <c r="M68" s="110"/>
    </row>
    <row r="69" spans="3:13" s="100" customFormat="1" ht="15" x14ac:dyDescent="0.25">
      <c r="C69" s="146"/>
      <c r="D69" s="146"/>
      <c r="E69" s="139"/>
      <c r="F69" s="147"/>
      <c r="H69" s="110"/>
      <c r="I69" s="110"/>
      <c r="J69" s="110"/>
      <c r="K69" s="110"/>
      <c r="L69" s="110"/>
      <c r="M69" s="110"/>
    </row>
    <row r="70" spans="3:13" s="100" customFormat="1" ht="15" x14ac:dyDescent="0.25">
      <c r="C70" s="146"/>
      <c r="D70" s="146"/>
      <c r="E70" s="139"/>
      <c r="F70" s="147"/>
      <c r="H70" s="110"/>
      <c r="I70" s="110"/>
      <c r="J70" s="110"/>
      <c r="K70" s="110"/>
      <c r="L70" s="110"/>
      <c r="M70" s="110"/>
    </row>
    <row r="71" spans="3:13" s="100" customFormat="1" ht="15" x14ac:dyDescent="0.25">
      <c r="C71" s="146"/>
      <c r="D71" s="146"/>
      <c r="E71" s="139"/>
      <c r="F71" s="147"/>
      <c r="H71" s="110"/>
      <c r="I71" s="110"/>
      <c r="J71" s="110"/>
      <c r="K71" s="110"/>
      <c r="L71" s="110"/>
      <c r="M71" s="110"/>
    </row>
    <row r="72" spans="3:13" s="100" customFormat="1" ht="15" x14ac:dyDescent="0.25">
      <c r="C72" s="146"/>
      <c r="D72" s="146"/>
      <c r="E72" s="139"/>
      <c r="F72" s="147"/>
      <c r="H72" s="110"/>
      <c r="I72" s="110"/>
      <c r="J72" s="110"/>
      <c r="K72" s="110"/>
      <c r="L72" s="110"/>
      <c r="M72" s="110"/>
    </row>
    <row r="73" spans="3:13" s="100" customFormat="1" ht="15" x14ac:dyDescent="0.25">
      <c r="C73" s="146"/>
      <c r="D73" s="146"/>
      <c r="E73" s="139"/>
      <c r="F73" s="147"/>
      <c r="H73" s="110"/>
      <c r="I73" s="110"/>
      <c r="J73" s="110"/>
      <c r="K73" s="110"/>
      <c r="L73" s="110"/>
      <c r="M73" s="110"/>
    </row>
    <row r="74" spans="3:13" s="100" customFormat="1" ht="15" x14ac:dyDescent="0.25">
      <c r="C74" s="146"/>
      <c r="D74" s="146"/>
      <c r="E74" s="139"/>
      <c r="F74" s="147"/>
      <c r="H74" s="110"/>
      <c r="I74" s="110"/>
      <c r="J74" s="110"/>
      <c r="K74" s="110"/>
      <c r="L74" s="110"/>
      <c r="M74" s="110"/>
    </row>
    <row r="75" spans="3:13" s="100" customFormat="1" ht="15" x14ac:dyDescent="0.25">
      <c r="C75" s="146"/>
      <c r="D75" s="146"/>
      <c r="E75" s="139"/>
      <c r="F75" s="147"/>
      <c r="H75" s="110"/>
      <c r="I75" s="110"/>
      <c r="J75" s="110"/>
      <c r="K75" s="110"/>
      <c r="L75" s="110"/>
      <c r="M75" s="110"/>
    </row>
    <row r="76" spans="3:13" s="100" customFormat="1" ht="15" x14ac:dyDescent="0.25">
      <c r="C76" s="146"/>
      <c r="D76" s="146"/>
      <c r="E76" s="139"/>
      <c r="F76" s="147"/>
      <c r="H76" s="110"/>
      <c r="I76" s="110"/>
      <c r="J76" s="110"/>
      <c r="K76" s="110"/>
      <c r="L76" s="110"/>
      <c r="M76" s="110"/>
    </row>
    <row r="77" spans="3:13" s="100" customFormat="1" ht="15" x14ac:dyDescent="0.25">
      <c r="C77" s="146"/>
      <c r="D77" s="146"/>
      <c r="E77" s="139"/>
      <c r="F77" s="147"/>
      <c r="H77" s="110"/>
      <c r="I77" s="110"/>
      <c r="J77" s="110"/>
      <c r="K77" s="110"/>
      <c r="L77" s="110"/>
      <c r="M77" s="110"/>
    </row>
    <row r="78" spans="3:13" s="100" customFormat="1" ht="15" x14ac:dyDescent="0.25">
      <c r="C78" s="146"/>
      <c r="D78" s="146"/>
      <c r="E78" s="139"/>
      <c r="F78" s="147"/>
      <c r="H78" s="110"/>
      <c r="I78" s="110"/>
      <c r="J78" s="110"/>
      <c r="K78" s="110"/>
      <c r="L78" s="110"/>
      <c r="M78" s="110"/>
    </row>
    <row r="79" spans="3:13" s="100" customFormat="1" ht="15" x14ac:dyDescent="0.25">
      <c r="C79" s="146"/>
      <c r="D79" s="146"/>
      <c r="E79" s="139"/>
      <c r="F79" s="147"/>
      <c r="H79" s="110"/>
      <c r="I79" s="110"/>
      <c r="J79" s="110"/>
      <c r="K79" s="110"/>
      <c r="L79" s="110"/>
      <c r="M79" s="110"/>
    </row>
    <row r="80" spans="3:13" s="100" customFormat="1" ht="15" x14ac:dyDescent="0.25">
      <c r="C80" s="146"/>
      <c r="D80" s="146"/>
      <c r="E80" s="139"/>
      <c r="F80" s="147"/>
      <c r="H80" s="110"/>
      <c r="I80" s="110"/>
      <c r="J80" s="110"/>
      <c r="K80" s="110"/>
      <c r="L80" s="110"/>
      <c r="M80" s="110"/>
    </row>
    <row r="81" spans="3:13" s="100" customFormat="1" ht="15" x14ac:dyDescent="0.25">
      <c r="C81" s="146"/>
      <c r="D81" s="146"/>
      <c r="E81" s="139"/>
      <c r="F81" s="147"/>
      <c r="H81" s="110"/>
      <c r="I81" s="110"/>
      <c r="J81" s="110"/>
      <c r="K81" s="110"/>
      <c r="L81" s="110"/>
      <c r="M81" s="110"/>
    </row>
    <row r="82" spans="3:13" s="100" customFormat="1" ht="15" x14ac:dyDescent="0.25">
      <c r="C82" s="146"/>
      <c r="D82" s="146"/>
      <c r="E82" s="139"/>
      <c r="F82" s="147"/>
      <c r="H82" s="110"/>
      <c r="I82" s="110"/>
      <c r="J82" s="110"/>
      <c r="K82" s="110"/>
      <c r="L82" s="110"/>
      <c r="M82" s="110"/>
    </row>
    <row r="83" spans="3:13" s="100" customFormat="1" ht="15" x14ac:dyDescent="0.25">
      <c r="C83" s="146"/>
      <c r="D83" s="146"/>
      <c r="E83" s="139"/>
      <c r="F83" s="147"/>
      <c r="H83" s="110"/>
      <c r="I83" s="110"/>
      <c r="J83" s="110"/>
      <c r="K83" s="110"/>
      <c r="L83" s="110"/>
      <c r="M83" s="110"/>
    </row>
    <row r="84" spans="3:13" s="100" customFormat="1" ht="15" x14ac:dyDescent="0.25">
      <c r="C84" s="146"/>
      <c r="D84" s="146"/>
      <c r="E84" s="139"/>
      <c r="F84" s="147"/>
      <c r="H84" s="110"/>
      <c r="I84" s="110"/>
      <c r="J84" s="110"/>
      <c r="K84" s="110"/>
      <c r="L84" s="110"/>
      <c r="M84" s="110"/>
    </row>
    <row r="85" spans="3:13" s="100" customFormat="1" ht="15" x14ac:dyDescent="0.25">
      <c r="C85" s="146"/>
      <c r="D85" s="146"/>
      <c r="E85" s="139"/>
      <c r="F85" s="147"/>
      <c r="H85" s="110"/>
      <c r="I85" s="110"/>
      <c r="J85" s="110"/>
      <c r="K85" s="110"/>
      <c r="L85" s="110"/>
      <c r="M85" s="110"/>
    </row>
    <row r="86" spans="3:13" s="100" customFormat="1" ht="15" x14ac:dyDescent="0.25">
      <c r="C86" s="146"/>
      <c r="D86" s="146"/>
      <c r="E86" s="139"/>
      <c r="F86" s="147"/>
      <c r="H86" s="110"/>
      <c r="I86" s="110"/>
      <c r="J86" s="110"/>
      <c r="K86" s="110"/>
      <c r="L86" s="110"/>
      <c r="M86" s="110"/>
    </row>
    <row r="87" spans="3:13" s="100" customFormat="1" ht="15" x14ac:dyDescent="0.25">
      <c r="C87" s="146"/>
      <c r="D87" s="146"/>
      <c r="E87" s="139"/>
      <c r="F87" s="147"/>
      <c r="H87" s="110"/>
      <c r="I87" s="110"/>
      <c r="J87" s="110"/>
      <c r="K87" s="110"/>
      <c r="L87" s="110"/>
      <c r="M87" s="110"/>
    </row>
    <row r="88" spans="3:13" s="100" customFormat="1" ht="15" x14ac:dyDescent="0.25">
      <c r="C88" s="146"/>
      <c r="D88" s="146"/>
      <c r="E88" s="139"/>
      <c r="F88" s="147"/>
      <c r="H88" s="110"/>
      <c r="I88" s="110"/>
      <c r="J88" s="110"/>
      <c r="K88" s="110"/>
      <c r="L88" s="110"/>
      <c r="M88" s="110"/>
    </row>
    <row r="89" spans="3:13" s="100" customFormat="1" ht="15" x14ac:dyDescent="0.25">
      <c r="C89" s="146"/>
      <c r="D89" s="146"/>
      <c r="E89" s="139"/>
      <c r="F89" s="147"/>
      <c r="H89" s="110"/>
      <c r="I89" s="110"/>
      <c r="J89" s="110"/>
      <c r="K89" s="110"/>
      <c r="L89" s="110"/>
      <c r="M89" s="110"/>
    </row>
    <row r="90" spans="3:13" s="100" customFormat="1" ht="15" x14ac:dyDescent="0.25">
      <c r="C90" s="146"/>
      <c r="D90" s="146"/>
      <c r="E90" s="139"/>
      <c r="F90" s="147"/>
      <c r="H90" s="110"/>
      <c r="I90" s="110"/>
      <c r="J90" s="110"/>
      <c r="K90" s="110"/>
      <c r="L90" s="110"/>
      <c r="M90" s="110"/>
    </row>
    <row r="91" spans="3:13" s="100" customFormat="1" ht="15" x14ac:dyDescent="0.25">
      <c r="C91" s="146"/>
      <c r="D91" s="146"/>
      <c r="E91" s="139"/>
      <c r="F91" s="147"/>
      <c r="H91" s="110"/>
      <c r="I91" s="110"/>
      <c r="J91" s="110"/>
      <c r="K91" s="110"/>
      <c r="L91" s="110"/>
      <c r="M91" s="110"/>
    </row>
    <row r="92" spans="3:13" s="100" customFormat="1" ht="15" x14ac:dyDescent="0.25">
      <c r="C92" s="146"/>
      <c r="D92" s="146"/>
      <c r="E92" s="139"/>
      <c r="F92" s="147"/>
      <c r="H92" s="110"/>
      <c r="I92" s="110"/>
      <c r="J92" s="110"/>
      <c r="K92" s="110"/>
      <c r="L92" s="110"/>
      <c r="M92" s="110"/>
    </row>
    <row r="93" spans="3:13" s="100" customFormat="1" ht="15" x14ac:dyDescent="0.25">
      <c r="C93" s="146"/>
      <c r="D93" s="146"/>
      <c r="E93" s="139"/>
      <c r="F93" s="147"/>
      <c r="H93" s="110"/>
      <c r="I93" s="110"/>
      <c r="J93" s="110"/>
      <c r="K93" s="110"/>
      <c r="L93" s="110"/>
      <c r="M93" s="110"/>
    </row>
    <row r="94" spans="3:13" s="100" customFormat="1" ht="15" x14ac:dyDescent="0.25">
      <c r="C94" s="146"/>
      <c r="D94" s="146"/>
      <c r="E94" s="139"/>
      <c r="F94" s="147"/>
      <c r="H94" s="110"/>
      <c r="I94" s="110"/>
      <c r="J94" s="110"/>
      <c r="K94" s="110"/>
      <c r="L94" s="110"/>
      <c r="M94" s="110"/>
    </row>
    <row r="95" spans="3:13" s="100" customFormat="1" ht="15" x14ac:dyDescent="0.25">
      <c r="C95" s="146"/>
      <c r="D95" s="146"/>
      <c r="E95" s="139"/>
      <c r="F95" s="147"/>
      <c r="H95" s="110"/>
      <c r="I95" s="110"/>
      <c r="J95" s="110"/>
      <c r="K95" s="110"/>
      <c r="L95" s="110"/>
      <c r="M95" s="110"/>
    </row>
    <row r="96" spans="3:13" s="100" customFormat="1" ht="15" x14ac:dyDescent="0.25">
      <c r="C96" s="146"/>
      <c r="D96" s="146"/>
      <c r="E96" s="139"/>
      <c r="F96" s="147"/>
      <c r="H96" s="110"/>
      <c r="I96" s="110"/>
      <c r="J96" s="110"/>
      <c r="K96" s="110"/>
      <c r="L96" s="110"/>
      <c r="M96" s="110"/>
    </row>
    <row r="97" spans="3:13" s="100" customFormat="1" ht="15" x14ac:dyDescent="0.25">
      <c r="C97" s="146"/>
      <c r="D97" s="146"/>
      <c r="E97" s="139"/>
      <c r="F97" s="147"/>
      <c r="H97" s="110"/>
      <c r="I97" s="110"/>
      <c r="J97" s="110"/>
      <c r="K97" s="110"/>
      <c r="L97" s="110"/>
      <c r="M97" s="110"/>
    </row>
    <row r="98" spans="3:13" s="100" customFormat="1" ht="15" x14ac:dyDescent="0.25">
      <c r="C98" s="146"/>
      <c r="D98" s="146"/>
      <c r="E98" s="139"/>
      <c r="F98" s="147"/>
      <c r="H98" s="110"/>
      <c r="I98" s="110"/>
      <c r="J98" s="110"/>
      <c r="K98" s="110"/>
      <c r="L98" s="110"/>
      <c r="M98" s="110"/>
    </row>
    <row r="99" spans="3:13" s="100" customFormat="1" ht="15" x14ac:dyDescent="0.25">
      <c r="C99" s="146"/>
      <c r="D99" s="146"/>
      <c r="E99" s="139"/>
      <c r="F99" s="147"/>
      <c r="H99" s="110"/>
      <c r="I99" s="110"/>
      <c r="J99" s="110"/>
      <c r="K99" s="110"/>
      <c r="L99" s="110"/>
      <c r="M99" s="110"/>
    </row>
    <row r="100" spans="3:13" s="100" customFormat="1" ht="15" x14ac:dyDescent="0.25">
      <c r="C100" s="146"/>
      <c r="D100" s="146"/>
      <c r="E100" s="139"/>
      <c r="F100" s="147"/>
      <c r="H100" s="110"/>
      <c r="I100" s="110"/>
      <c r="J100" s="110"/>
      <c r="K100" s="110"/>
      <c r="L100" s="110"/>
      <c r="M100" s="110"/>
    </row>
    <row r="101" spans="3:13" s="100" customFormat="1" ht="15" x14ac:dyDescent="0.25">
      <c r="C101" s="146"/>
      <c r="D101" s="146"/>
      <c r="E101" s="139"/>
      <c r="F101" s="147"/>
      <c r="H101" s="110"/>
      <c r="I101" s="110"/>
      <c r="J101" s="110"/>
      <c r="K101" s="110"/>
      <c r="L101" s="110"/>
      <c r="M101" s="110"/>
    </row>
    <row r="102" spans="3:13" s="100" customFormat="1" ht="15" x14ac:dyDescent="0.25">
      <c r="C102" s="146"/>
      <c r="D102" s="146"/>
      <c r="E102" s="139"/>
      <c r="F102" s="147"/>
      <c r="H102" s="110"/>
      <c r="I102" s="110"/>
      <c r="J102" s="110"/>
      <c r="K102" s="110"/>
      <c r="L102" s="110"/>
      <c r="M102" s="110"/>
    </row>
    <row r="103" spans="3:13" s="100" customFormat="1" ht="15" x14ac:dyDescent="0.25">
      <c r="C103" s="146"/>
      <c r="D103" s="146"/>
      <c r="E103" s="139"/>
      <c r="F103" s="147"/>
      <c r="H103" s="110"/>
      <c r="I103" s="110"/>
      <c r="J103" s="110"/>
      <c r="K103" s="110"/>
      <c r="L103" s="110"/>
      <c r="M103" s="110"/>
    </row>
    <row r="104" spans="3:13" s="100" customFormat="1" ht="15" x14ac:dyDescent="0.25">
      <c r="C104" s="146"/>
      <c r="D104" s="146"/>
      <c r="E104" s="139"/>
      <c r="F104" s="147"/>
      <c r="H104" s="110"/>
      <c r="I104" s="110"/>
      <c r="J104" s="110"/>
      <c r="K104" s="110"/>
      <c r="L104" s="110"/>
      <c r="M104" s="110"/>
    </row>
    <row r="105" spans="3:13" s="100" customFormat="1" ht="15" x14ac:dyDescent="0.25">
      <c r="C105" s="146"/>
      <c r="D105" s="146"/>
      <c r="E105" s="139"/>
      <c r="F105" s="147"/>
      <c r="H105" s="110"/>
      <c r="I105" s="110"/>
      <c r="J105" s="110"/>
      <c r="K105" s="110"/>
      <c r="L105" s="110"/>
      <c r="M105" s="110"/>
    </row>
    <row r="106" spans="3:13" s="100" customFormat="1" ht="15" x14ac:dyDescent="0.25">
      <c r="C106" s="146"/>
      <c r="D106" s="146"/>
      <c r="E106" s="139"/>
      <c r="F106" s="147"/>
      <c r="H106" s="110"/>
      <c r="I106" s="110"/>
      <c r="J106" s="110"/>
      <c r="K106" s="110"/>
      <c r="L106" s="110"/>
      <c r="M106" s="110"/>
    </row>
    <row r="107" spans="3:13" s="100" customFormat="1" ht="15" x14ac:dyDescent="0.25">
      <c r="C107" s="146"/>
      <c r="D107" s="146"/>
      <c r="E107" s="139"/>
      <c r="F107" s="147"/>
      <c r="H107" s="110"/>
      <c r="I107" s="110"/>
      <c r="J107" s="110"/>
      <c r="K107" s="110"/>
      <c r="L107" s="110"/>
      <c r="M107" s="110"/>
    </row>
    <row r="108" spans="3:13" s="100" customFormat="1" ht="15" x14ac:dyDescent="0.25">
      <c r="C108" s="146"/>
      <c r="D108" s="146"/>
      <c r="E108" s="139"/>
      <c r="F108" s="147"/>
      <c r="H108" s="110"/>
      <c r="I108" s="110"/>
      <c r="J108" s="110"/>
      <c r="K108" s="110"/>
      <c r="L108" s="110"/>
      <c r="M108" s="110"/>
    </row>
    <row r="109" spans="3:13" s="100" customFormat="1" ht="15" x14ac:dyDescent="0.25">
      <c r="C109" s="146"/>
      <c r="D109" s="146"/>
      <c r="E109" s="139"/>
      <c r="F109" s="147"/>
      <c r="H109" s="110"/>
      <c r="I109" s="110"/>
      <c r="J109" s="110"/>
      <c r="K109" s="110"/>
      <c r="L109" s="110"/>
      <c r="M109" s="110"/>
    </row>
    <row r="110" spans="3:13" s="100" customFormat="1" ht="15" x14ac:dyDescent="0.25">
      <c r="C110" s="146"/>
      <c r="D110" s="146"/>
      <c r="E110" s="139"/>
      <c r="F110" s="147"/>
      <c r="H110" s="110"/>
      <c r="I110" s="110"/>
      <c r="J110" s="110"/>
      <c r="K110" s="110"/>
      <c r="L110" s="110"/>
      <c r="M110" s="110"/>
    </row>
    <row r="111" spans="3:13" s="82" customFormat="1" x14ac:dyDescent="0.2">
      <c r="C111" s="103"/>
      <c r="D111" s="103"/>
      <c r="E111" s="97"/>
      <c r="F111" s="104"/>
      <c r="H111" s="84"/>
      <c r="I111" s="84"/>
      <c r="J111" s="84"/>
      <c r="K111" s="84"/>
      <c r="L111" s="84"/>
      <c r="M111" s="84"/>
    </row>
    <row r="112" spans="3:13" s="82" customFormat="1" x14ac:dyDescent="0.2">
      <c r="C112" s="103"/>
      <c r="D112" s="103"/>
      <c r="E112" s="97"/>
      <c r="F112" s="104"/>
      <c r="H112" s="84"/>
      <c r="I112" s="84"/>
      <c r="J112" s="84"/>
      <c r="K112" s="84"/>
      <c r="L112" s="84"/>
      <c r="M112" s="84"/>
    </row>
    <row r="113" spans="3:13" s="82" customFormat="1" x14ac:dyDescent="0.2">
      <c r="C113" s="103"/>
      <c r="D113" s="103"/>
      <c r="E113" s="97"/>
      <c r="F113" s="104"/>
      <c r="H113" s="84"/>
      <c r="I113" s="84"/>
      <c r="J113" s="84"/>
      <c r="K113" s="84"/>
      <c r="L113" s="84"/>
      <c r="M113" s="84"/>
    </row>
    <row r="114" spans="3:13" s="82" customFormat="1" x14ac:dyDescent="0.2">
      <c r="C114" s="103"/>
      <c r="D114" s="103"/>
      <c r="E114" s="97"/>
      <c r="F114" s="104"/>
      <c r="H114" s="84"/>
      <c r="I114" s="84"/>
      <c r="J114" s="84"/>
      <c r="K114" s="84"/>
      <c r="L114" s="84"/>
      <c r="M114" s="84"/>
    </row>
    <row r="115" spans="3:13" s="82" customFormat="1" x14ac:dyDescent="0.2">
      <c r="C115" s="103"/>
      <c r="D115" s="103"/>
      <c r="E115" s="97"/>
      <c r="F115" s="104"/>
      <c r="H115" s="84"/>
      <c r="I115" s="84"/>
      <c r="J115" s="84"/>
      <c r="K115" s="84"/>
      <c r="L115" s="84"/>
      <c r="M115" s="84"/>
    </row>
    <row r="116" spans="3:13" s="82" customFormat="1" x14ac:dyDescent="0.2">
      <c r="C116" s="103"/>
      <c r="D116" s="103"/>
      <c r="E116" s="97"/>
      <c r="F116" s="104"/>
      <c r="H116" s="84"/>
      <c r="I116" s="84"/>
      <c r="J116" s="84"/>
      <c r="K116" s="84"/>
      <c r="L116" s="84"/>
      <c r="M116" s="84"/>
    </row>
    <row r="117" spans="3:13" s="82" customFormat="1" x14ac:dyDescent="0.2">
      <c r="C117" s="103"/>
      <c r="D117" s="103"/>
      <c r="E117" s="97"/>
      <c r="F117" s="104"/>
      <c r="H117" s="84"/>
      <c r="I117" s="84"/>
      <c r="J117" s="84"/>
      <c r="K117" s="84"/>
      <c r="L117" s="84"/>
      <c r="M117" s="84"/>
    </row>
    <row r="118" spans="3:13" s="82" customFormat="1" x14ac:dyDescent="0.2">
      <c r="C118" s="103"/>
      <c r="D118" s="103"/>
      <c r="E118" s="97"/>
      <c r="F118" s="104"/>
      <c r="H118" s="84"/>
      <c r="I118" s="84"/>
      <c r="J118" s="84"/>
      <c r="K118" s="84"/>
      <c r="L118" s="84"/>
      <c r="M118" s="84"/>
    </row>
    <row r="119" spans="3:13" s="82" customFormat="1" x14ac:dyDescent="0.2">
      <c r="C119" s="103"/>
      <c r="D119" s="103"/>
      <c r="E119" s="97"/>
      <c r="F119" s="104"/>
      <c r="H119" s="84"/>
      <c r="I119" s="84"/>
      <c r="J119" s="84"/>
      <c r="K119" s="84"/>
      <c r="L119" s="84"/>
      <c r="M119" s="84"/>
    </row>
    <row r="120" spans="3:13" s="82" customFormat="1" x14ac:dyDescent="0.2">
      <c r="C120" s="103"/>
      <c r="D120" s="103"/>
      <c r="E120" s="97"/>
      <c r="F120" s="104"/>
      <c r="H120" s="84"/>
      <c r="I120" s="84"/>
      <c r="J120" s="84"/>
      <c r="K120" s="84"/>
      <c r="L120" s="84"/>
      <c r="M120" s="84"/>
    </row>
    <row r="121" spans="3:13" s="82" customFormat="1" x14ac:dyDescent="0.2">
      <c r="C121" s="103"/>
      <c r="D121" s="103"/>
      <c r="E121" s="97"/>
      <c r="F121" s="104"/>
      <c r="H121" s="84"/>
      <c r="I121" s="84"/>
      <c r="J121" s="84"/>
      <c r="K121" s="84"/>
      <c r="L121" s="84"/>
      <c r="M121" s="84"/>
    </row>
    <row r="122" spans="3:13" s="82" customFormat="1" x14ac:dyDescent="0.2">
      <c r="C122" s="103"/>
      <c r="D122" s="103"/>
      <c r="E122" s="97"/>
      <c r="F122" s="104"/>
      <c r="H122" s="84"/>
      <c r="I122" s="84"/>
      <c r="J122" s="84"/>
      <c r="K122" s="84"/>
      <c r="L122" s="84"/>
      <c r="M122" s="84"/>
    </row>
    <row r="123" spans="3:13" s="82" customFormat="1" x14ac:dyDescent="0.2">
      <c r="C123" s="103"/>
      <c r="D123" s="103"/>
      <c r="E123" s="97"/>
      <c r="F123" s="104"/>
      <c r="H123" s="84"/>
      <c r="I123" s="84"/>
      <c r="J123" s="84"/>
      <c r="K123" s="84"/>
      <c r="L123" s="84"/>
      <c r="M123" s="84"/>
    </row>
    <row r="124" spans="3:13" s="82" customFormat="1" x14ac:dyDescent="0.2">
      <c r="C124" s="103"/>
      <c r="D124" s="103"/>
      <c r="E124" s="97"/>
      <c r="F124" s="104"/>
      <c r="H124" s="84"/>
      <c r="I124" s="84"/>
      <c r="J124" s="84"/>
      <c r="K124" s="84"/>
      <c r="L124" s="84"/>
      <c r="M124" s="84"/>
    </row>
    <row r="125" spans="3:13" s="82" customFormat="1" x14ac:dyDescent="0.2">
      <c r="C125" s="103"/>
      <c r="D125" s="103"/>
      <c r="E125" s="97"/>
      <c r="F125" s="104"/>
      <c r="H125" s="84"/>
      <c r="I125" s="84"/>
      <c r="J125" s="84"/>
      <c r="K125" s="84"/>
      <c r="L125" s="84"/>
      <c r="M125" s="84"/>
    </row>
    <row r="126" spans="3:13" s="82" customFormat="1" x14ac:dyDescent="0.2">
      <c r="C126" s="103"/>
      <c r="D126" s="103"/>
      <c r="E126" s="97"/>
      <c r="F126" s="104"/>
      <c r="H126" s="84"/>
      <c r="I126" s="84"/>
      <c r="J126" s="84"/>
      <c r="K126" s="84"/>
      <c r="L126" s="84"/>
      <c r="M126" s="84"/>
    </row>
    <row r="127" spans="3:13" s="82" customFormat="1" x14ac:dyDescent="0.2">
      <c r="C127" s="103"/>
      <c r="D127" s="103"/>
      <c r="E127" s="97"/>
      <c r="F127" s="104"/>
      <c r="H127" s="84"/>
      <c r="I127" s="84"/>
      <c r="J127" s="84"/>
      <c r="K127" s="84"/>
      <c r="L127" s="84"/>
      <c r="M127" s="84"/>
    </row>
    <row r="128" spans="3:13" s="82" customFormat="1" x14ac:dyDescent="0.2">
      <c r="C128" s="103"/>
      <c r="D128" s="103"/>
      <c r="E128" s="97"/>
      <c r="F128" s="104"/>
      <c r="H128" s="84"/>
      <c r="I128" s="84"/>
      <c r="J128" s="84"/>
      <c r="K128" s="84"/>
      <c r="L128" s="84"/>
      <c r="M128" s="84"/>
    </row>
    <row r="129" spans="3:13" s="82" customFormat="1" x14ac:dyDescent="0.2">
      <c r="C129" s="103"/>
      <c r="D129" s="103"/>
      <c r="E129" s="97"/>
      <c r="F129" s="104"/>
      <c r="H129" s="84"/>
      <c r="I129" s="84"/>
      <c r="J129" s="84"/>
      <c r="K129" s="84"/>
      <c r="L129" s="84"/>
      <c r="M129" s="84"/>
    </row>
    <row r="130" spans="3:13" s="82" customFormat="1" x14ac:dyDescent="0.2">
      <c r="C130" s="103"/>
      <c r="D130" s="103"/>
      <c r="E130" s="97"/>
      <c r="F130" s="104"/>
      <c r="H130" s="84"/>
      <c r="I130" s="84"/>
      <c r="J130" s="84"/>
      <c r="K130" s="84"/>
      <c r="L130" s="84"/>
      <c r="M130" s="84"/>
    </row>
    <row r="131" spans="3:13" s="82" customFormat="1" x14ac:dyDescent="0.2">
      <c r="C131" s="103"/>
      <c r="D131" s="103"/>
      <c r="E131" s="97"/>
      <c r="F131" s="104"/>
      <c r="H131" s="84"/>
      <c r="I131" s="84"/>
      <c r="J131" s="84"/>
      <c r="K131" s="84"/>
      <c r="L131" s="84"/>
      <c r="M131" s="84"/>
    </row>
    <row r="132" spans="3:13" s="82" customFormat="1" x14ac:dyDescent="0.2">
      <c r="C132" s="103"/>
      <c r="D132" s="103"/>
      <c r="E132" s="97"/>
      <c r="F132" s="104"/>
      <c r="H132" s="84"/>
      <c r="I132" s="84"/>
      <c r="J132" s="84"/>
      <c r="K132" s="84"/>
      <c r="L132" s="84"/>
      <c r="M132" s="84"/>
    </row>
    <row r="133" spans="3:13" s="82" customFormat="1" x14ac:dyDescent="0.2">
      <c r="C133" s="103"/>
      <c r="D133" s="103"/>
      <c r="E133" s="97"/>
      <c r="F133" s="104"/>
      <c r="H133" s="84"/>
      <c r="I133" s="84"/>
      <c r="J133" s="84"/>
      <c r="K133" s="84"/>
      <c r="L133" s="84"/>
      <c r="M133" s="84"/>
    </row>
    <row r="134" spans="3:13" s="82" customFormat="1" x14ac:dyDescent="0.2">
      <c r="C134" s="103"/>
      <c r="D134" s="103"/>
      <c r="E134" s="97"/>
      <c r="F134" s="104"/>
      <c r="H134" s="84"/>
      <c r="I134" s="84"/>
      <c r="J134" s="84"/>
      <c r="K134" s="84"/>
      <c r="L134" s="84"/>
      <c r="M134" s="84"/>
    </row>
    <row r="135" spans="3:13" s="82" customFormat="1" x14ac:dyDescent="0.2">
      <c r="C135" s="103"/>
      <c r="D135" s="103"/>
      <c r="E135" s="97"/>
      <c r="F135" s="104"/>
      <c r="H135" s="84"/>
      <c r="I135" s="84"/>
      <c r="J135" s="84"/>
      <c r="K135" s="84"/>
      <c r="L135" s="84"/>
      <c r="M135" s="84"/>
    </row>
    <row r="136" spans="3:13" s="82" customFormat="1" x14ac:dyDescent="0.2">
      <c r="C136" s="103"/>
      <c r="D136" s="103"/>
      <c r="E136" s="97"/>
      <c r="F136" s="104"/>
      <c r="H136" s="84"/>
      <c r="I136" s="84"/>
      <c r="J136" s="84"/>
      <c r="K136" s="84"/>
      <c r="L136" s="84"/>
      <c r="M136" s="84"/>
    </row>
    <row r="137" spans="3:13" s="82" customFormat="1" x14ac:dyDescent="0.2">
      <c r="C137" s="103"/>
      <c r="D137" s="103"/>
      <c r="E137" s="97"/>
      <c r="F137" s="104"/>
      <c r="H137" s="84"/>
      <c r="I137" s="84"/>
      <c r="J137" s="84"/>
      <c r="K137" s="84"/>
      <c r="L137" s="84"/>
      <c r="M137" s="84"/>
    </row>
    <row r="138" spans="3:13" s="82" customFormat="1" x14ac:dyDescent="0.2">
      <c r="C138" s="103"/>
      <c r="D138" s="103"/>
      <c r="E138" s="97"/>
      <c r="F138" s="104"/>
      <c r="H138" s="84"/>
      <c r="I138" s="84"/>
      <c r="J138" s="84"/>
      <c r="K138" s="84"/>
      <c r="L138" s="84"/>
      <c r="M138" s="84"/>
    </row>
    <row r="139" spans="3:13" s="82" customFormat="1" x14ac:dyDescent="0.2">
      <c r="C139" s="103"/>
      <c r="D139" s="103"/>
      <c r="E139" s="97"/>
      <c r="F139" s="104"/>
      <c r="H139" s="84"/>
      <c r="I139" s="84"/>
      <c r="J139" s="84"/>
      <c r="K139" s="84"/>
      <c r="L139" s="84"/>
      <c r="M139" s="84"/>
    </row>
    <row r="140" spans="3:13" s="82" customFormat="1" x14ac:dyDescent="0.2">
      <c r="C140" s="103"/>
      <c r="D140" s="103"/>
      <c r="E140" s="97"/>
      <c r="F140" s="104"/>
      <c r="H140" s="84"/>
      <c r="I140" s="84"/>
      <c r="J140" s="84"/>
      <c r="K140" s="84"/>
      <c r="L140" s="84"/>
      <c r="M140" s="84"/>
    </row>
    <row r="141" spans="3:13" s="82" customFormat="1" x14ac:dyDescent="0.2">
      <c r="C141" s="103"/>
      <c r="D141" s="103"/>
      <c r="E141" s="97"/>
      <c r="F141" s="104"/>
      <c r="H141" s="84"/>
      <c r="I141" s="84"/>
      <c r="J141" s="84"/>
      <c r="K141" s="84"/>
      <c r="L141" s="84"/>
      <c r="M141" s="84"/>
    </row>
    <row r="142" spans="3:13" s="82" customFormat="1" x14ac:dyDescent="0.2">
      <c r="C142" s="103"/>
      <c r="D142" s="103"/>
      <c r="E142" s="97"/>
      <c r="F142" s="104"/>
      <c r="H142" s="84"/>
      <c r="I142" s="84"/>
      <c r="J142" s="84"/>
      <c r="K142" s="84"/>
      <c r="L142" s="84"/>
      <c r="M142" s="84"/>
    </row>
    <row r="143" spans="3:13" s="82" customFormat="1" x14ac:dyDescent="0.2">
      <c r="C143" s="103"/>
      <c r="D143" s="103"/>
      <c r="E143" s="97"/>
      <c r="F143" s="104"/>
      <c r="H143" s="84"/>
      <c r="I143" s="84"/>
      <c r="J143" s="84"/>
      <c r="K143" s="84"/>
      <c r="L143" s="84"/>
      <c r="M143" s="84"/>
    </row>
    <row r="144" spans="3:13" s="82" customFormat="1" x14ac:dyDescent="0.2">
      <c r="C144" s="103"/>
      <c r="D144" s="103"/>
      <c r="E144" s="97"/>
      <c r="F144" s="104"/>
      <c r="H144" s="84"/>
      <c r="I144" s="84"/>
      <c r="J144" s="84"/>
      <c r="K144" s="84"/>
      <c r="L144" s="84"/>
      <c r="M144" s="84"/>
    </row>
    <row r="145" spans="3:13" s="82" customFormat="1" x14ac:dyDescent="0.2">
      <c r="C145" s="103"/>
      <c r="D145" s="103"/>
      <c r="E145" s="97"/>
      <c r="F145" s="104"/>
      <c r="H145" s="84"/>
      <c r="I145" s="84"/>
      <c r="J145" s="84"/>
      <c r="K145" s="84"/>
      <c r="L145" s="84"/>
      <c r="M145" s="84"/>
    </row>
  </sheetData>
  <mergeCells count="2">
    <mergeCell ref="A1:G1"/>
    <mergeCell ref="A37:G38"/>
  </mergeCells>
  <pageMargins left="0.7" right="0.7" top="0.75" bottom="0.75" header="0.3" footer="0.3"/>
  <pageSetup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workbookViewId="0">
      <selection activeCell="A2" sqref="A2"/>
    </sheetView>
  </sheetViews>
  <sheetFormatPr defaultColWidth="9" defaultRowHeight="14.25" x14ac:dyDescent="0.2"/>
  <cols>
    <col min="1" max="1" width="35" style="1" customWidth="1"/>
    <col min="2" max="2" width="14.75" style="1" bestFit="1" customWidth="1"/>
    <col min="3" max="3" width="16.5" style="1" bestFit="1" customWidth="1"/>
    <col min="4" max="4" width="14.75" style="1" bestFit="1" customWidth="1"/>
    <col min="5" max="5" width="14" style="1" customWidth="1"/>
    <col min="6" max="6" width="14.75" style="1" bestFit="1" customWidth="1"/>
    <col min="7" max="7" width="15.75" style="1" customWidth="1"/>
    <col min="8" max="16384" width="9" style="1"/>
  </cols>
  <sheetData>
    <row r="1" spans="1:7" s="100" customFormat="1" ht="34.5" customHeight="1" x14ac:dyDescent="0.3">
      <c r="A1" s="652" t="s">
        <v>276</v>
      </c>
      <c r="B1" s="652"/>
      <c r="C1" s="652"/>
      <c r="D1" s="652"/>
      <c r="E1" s="652"/>
      <c r="F1" s="652"/>
      <c r="G1" s="652"/>
    </row>
    <row r="2" spans="1:7" ht="17.25" thickBot="1" x14ac:dyDescent="0.3">
      <c r="A2" s="332"/>
      <c r="B2" s="333"/>
      <c r="C2" s="333"/>
      <c r="D2" s="333"/>
      <c r="E2" s="333"/>
      <c r="F2" s="333"/>
      <c r="G2" s="333"/>
    </row>
    <row r="3" spans="1:7" s="130" customFormat="1" ht="15.75" thickBot="1" x14ac:dyDescent="0.3">
      <c r="A3" s="353" t="s">
        <v>238</v>
      </c>
      <c r="B3" s="548" t="s">
        <v>240</v>
      </c>
      <c r="C3" s="402" t="s">
        <v>129</v>
      </c>
      <c r="D3" s="403" t="s">
        <v>241</v>
      </c>
      <c r="E3" s="109" t="s">
        <v>162</v>
      </c>
      <c r="F3" s="403" t="s">
        <v>356</v>
      </c>
      <c r="G3" s="109" t="s">
        <v>275</v>
      </c>
    </row>
    <row r="4" spans="1:7" s="130" customFormat="1" ht="15" x14ac:dyDescent="0.25">
      <c r="A4" s="255" t="s">
        <v>13</v>
      </c>
      <c r="B4" s="178">
        <v>694689860</v>
      </c>
      <c r="C4" s="404">
        <v>7741596339</v>
      </c>
      <c r="D4" s="178">
        <v>685498598.80200005</v>
      </c>
      <c r="E4" s="405">
        <v>7856488773.6020002</v>
      </c>
      <c r="F4" s="178">
        <v>448976799.40899998</v>
      </c>
      <c r="G4" s="405">
        <v>6846848480.4650002</v>
      </c>
    </row>
    <row r="5" spans="1:7" s="100" customFormat="1" ht="15" x14ac:dyDescent="0.25">
      <c r="A5" s="256" t="s">
        <v>14</v>
      </c>
      <c r="B5" s="178">
        <v>398497092.26000023</v>
      </c>
      <c r="C5" s="404">
        <v>1457475805.3509991</v>
      </c>
      <c r="D5" s="178">
        <v>393874032.55800003</v>
      </c>
      <c r="E5" s="404">
        <v>1559512111.1930001</v>
      </c>
      <c r="F5" s="178">
        <v>59733260.093000002</v>
      </c>
      <c r="G5" s="404">
        <v>646694568.5</v>
      </c>
    </row>
    <row r="6" spans="1:7" s="100" customFormat="1" ht="15" x14ac:dyDescent="0.25">
      <c r="A6" s="256" t="s">
        <v>19</v>
      </c>
      <c r="B6" s="178">
        <v>155508832.18000001</v>
      </c>
      <c r="C6" s="404">
        <v>617387399.30900311</v>
      </c>
      <c r="D6" s="178">
        <v>151306167.53</v>
      </c>
      <c r="E6" s="404">
        <v>599822162.87599897</v>
      </c>
      <c r="F6" s="178">
        <v>84581174.709999993</v>
      </c>
      <c r="G6" s="404">
        <v>537217951.32700002</v>
      </c>
    </row>
    <row r="7" spans="1:7" s="100" customFormat="1" ht="15" x14ac:dyDescent="0.25">
      <c r="A7" s="256" t="s">
        <v>16</v>
      </c>
      <c r="B7" s="178">
        <v>237388372.002</v>
      </c>
      <c r="C7" s="404">
        <v>774545955.62099767</v>
      </c>
      <c r="D7" s="178">
        <v>254025383.23800001</v>
      </c>
      <c r="E7" s="404">
        <v>1274422677.721</v>
      </c>
      <c r="F7" s="178">
        <v>28256787.289999999</v>
      </c>
      <c r="G7" s="404">
        <v>200650270.56999999</v>
      </c>
    </row>
    <row r="8" spans="1:7" s="100" customFormat="1" ht="15" x14ac:dyDescent="0.25">
      <c r="A8" s="256" t="s">
        <v>15</v>
      </c>
      <c r="B8" s="178">
        <v>229751751.02000004</v>
      </c>
      <c r="C8" s="404">
        <v>951150141.41699624</v>
      </c>
      <c r="D8" s="178">
        <v>228497775.678</v>
      </c>
      <c r="E8" s="404">
        <v>970983107.02800298</v>
      </c>
      <c r="F8" s="178">
        <v>23574502.493000001</v>
      </c>
      <c r="G8" s="404">
        <v>191519774.329</v>
      </c>
    </row>
    <row r="9" spans="1:7" s="100" customFormat="1" ht="15" x14ac:dyDescent="0.25">
      <c r="A9" s="256" t="s">
        <v>18</v>
      </c>
      <c r="B9" s="178">
        <v>178065118.81200001</v>
      </c>
      <c r="C9" s="404">
        <v>845610350.77299857</v>
      </c>
      <c r="D9" s="178">
        <v>177606804.21799999</v>
      </c>
      <c r="E9" s="404">
        <v>1638535224.085</v>
      </c>
      <c r="F9" s="178">
        <v>93677626.967999995</v>
      </c>
      <c r="G9" s="404">
        <v>1377703447.1500001</v>
      </c>
    </row>
    <row r="10" spans="1:7" s="100" customFormat="1" ht="15" x14ac:dyDescent="0.25">
      <c r="A10" s="256" t="s">
        <v>17</v>
      </c>
      <c r="B10" s="178">
        <v>179987300.88</v>
      </c>
      <c r="C10" s="404">
        <v>1578074570.3300087</v>
      </c>
      <c r="D10" s="178">
        <v>175442901.56</v>
      </c>
      <c r="E10" s="404">
        <v>861392402.49699998</v>
      </c>
      <c r="F10" s="178">
        <v>49816785.799999997</v>
      </c>
      <c r="G10" s="404">
        <v>299479965.77999997</v>
      </c>
    </row>
    <row r="11" spans="1:7" s="100" customFormat="1" ht="15" x14ac:dyDescent="0.25">
      <c r="A11" s="256" t="s">
        <v>20</v>
      </c>
      <c r="B11" s="178">
        <v>126173028.81999999</v>
      </c>
      <c r="C11" s="404">
        <v>754602791.25400054</v>
      </c>
      <c r="D11" s="178">
        <v>127255056.04000001</v>
      </c>
      <c r="E11" s="404">
        <v>710504499.60099995</v>
      </c>
      <c r="F11" s="178">
        <v>93873663.659999996</v>
      </c>
      <c r="G11" s="404">
        <v>582857398.21000004</v>
      </c>
    </row>
    <row r="12" spans="1:7" s="100" customFormat="1" ht="15" x14ac:dyDescent="0.25">
      <c r="A12" s="256" t="s">
        <v>22</v>
      </c>
      <c r="B12" s="178">
        <v>114533588.96999995</v>
      </c>
      <c r="C12" s="404">
        <v>821515753.56600845</v>
      </c>
      <c r="D12" s="178">
        <v>112063682.65000001</v>
      </c>
      <c r="E12" s="404">
        <v>779699387.76199996</v>
      </c>
      <c r="F12" s="178">
        <v>59219629.960000001</v>
      </c>
      <c r="G12" s="404">
        <v>764505977</v>
      </c>
    </row>
    <row r="13" spans="1:7" s="100" customFormat="1" ht="15" x14ac:dyDescent="0.25">
      <c r="A13" s="256" t="s">
        <v>354</v>
      </c>
      <c r="B13" s="178">
        <v>255392244.23499995</v>
      </c>
      <c r="C13" s="404">
        <v>932095471.95500231</v>
      </c>
      <c r="D13" s="178">
        <v>230804982.472</v>
      </c>
      <c r="E13" s="404">
        <v>684959766.38000298</v>
      </c>
      <c r="F13" s="178">
        <v>45294878.200000003</v>
      </c>
      <c r="G13" s="404">
        <v>391283093.48799998</v>
      </c>
    </row>
    <row r="14" spans="1:7" s="100" customFormat="1" ht="15" x14ac:dyDescent="0.25">
      <c r="A14" s="256" t="s">
        <v>26</v>
      </c>
      <c r="B14" s="178">
        <v>24475726.059999999</v>
      </c>
      <c r="C14" s="404">
        <v>364468124.52800012</v>
      </c>
      <c r="D14" s="178">
        <v>26644514.93</v>
      </c>
      <c r="E14" s="404">
        <v>421058758.10500002</v>
      </c>
      <c r="F14" s="178">
        <v>27480734.23</v>
      </c>
      <c r="G14" s="404">
        <v>481231720.89399999</v>
      </c>
    </row>
    <row r="15" spans="1:7" s="100" customFormat="1" ht="15" x14ac:dyDescent="0.25">
      <c r="A15" s="256" t="s">
        <v>21</v>
      </c>
      <c r="B15" s="178">
        <v>59067298.289999962</v>
      </c>
      <c r="C15" s="404">
        <v>195703679.8440069</v>
      </c>
      <c r="D15" s="178">
        <v>54696948.365999997</v>
      </c>
      <c r="E15" s="404">
        <v>208178638.509</v>
      </c>
      <c r="F15" s="178">
        <v>36352167.865999997</v>
      </c>
      <c r="G15" s="404">
        <v>170462914.553</v>
      </c>
    </row>
    <row r="16" spans="1:7" s="100" customFormat="1" ht="15" x14ac:dyDescent="0.25">
      <c r="A16" s="256" t="s">
        <v>123</v>
      </c>
      <c r="B16" s="178">
        <v>20474793.379999999</v>
      </c>
      <c r="C16" s="404">
        <v>557251869.71000004</v>
      </c>
      <c r="D16" s="178">
        <v>20544259.710000001</v>
      </c>
      <c r="E16" s="404">
        <v>561304797.86000001</v>
      </c>
      <c r="F16" s="178">
        <v>20411627.890000001</v>
      </c>
      <c r="G16" s="404">
        <v>556473566.98000002</v>
      </c>
    </row>
    <row r="17" spans="1:7" s="100" customFormat="1" ht="15" x14ac:dyDescent="0.25">
      <c r="A17" s="256" t="s">
        <v>23</v>
      </c>
      <c r="B17" s="178">
        <v>42509973</v>
      </c>
      <c r="C17" s="404">
        <v>348737565.68899971</v>
      </c>
      <c r="D17" s="178">
        <v>43899525</v>
      </c>
      <c r="E17" s="404">
        <v>353235541.546</v>
      </c>
      <c r="F17" s="178">
        <v>40020722</v>
      </c>
      <c r="G17" s="404">
        <v>334750291.87</v>
      </c>
    </row>
    <row r="18" spans="1:7" s="100" customFormat="1" ht="15" x14ac:dyDescent="0.25">
      <c r="A18" s="256" t="s">
        <v>24</v>
      </c>
      <c r="B18" s="178">
        <v>17500127.776999999</v>
      </c>
      <c r="C18" s="404">
        <v>80296780.149999663</v>
      </c>
      <c r="D18" s="178">
        <v>18402031.559999999</v>
      </c>
      <c r="E18" s="404">
        <v>90006592.363000095</v>
      </c>
      <c r="F18" s="178">
        <v>1963372.69</v>
      </c>
      <c r="G18" s="404">
        <v>39875310.75</v>
      </c>
    </row>
    <row r="19" spans="1:7" s="100" customFormat="1" ht="15" x14ac:dyDescent="0.25">
      <c r="A19" s="256" t="s">
        <v>25</v>
      </c>
      <c r="B19" s="178">
        <v>13255242.619999999</v>
      </c>
      <c r="C19" s="404">
        <v>200072336.98299903</v>
      </c>
      <c r="D19" s="178">
        <v>13262578.630000001</v>
      </c>
      <c r="E19" s="404">
        <v>188892382.883001</v>
      </c>
      <c r="F19" s="178">
        <v>11626287.51</v>
      </c>
      <c r="G19" s="404">
        <v>241850051.37</v>
      </c>
    </row>
    <row r="20" spans="1:7" s="100" customFormat="1" ht="15" x14ac:dyDescent="0.25">
      <c r="A20" s="256" t="s">
        <v>127</v>
      </c>
      <c r="B20" s="178">
        <v>9242247.2699999996</v>
      </c>
      <c r="C20" s="404">
        <v>25261657.036000028</v>
      </c>
      <c r="D20" s="178">
        <v>9455605.1699999999</v>
      </c>
      <c r="E20" s="404">
        <v>128959999.06</v>
      </c>
      <c r="F20" s="178">
        <v>10481959.640000001</v>
      </c>
      <c r="G20" s="404">
        <v>134360289.19</v>
      </c>
    </row>
    <row r="21" spans="1:7" s="100" customFormat="1" ht="15" x14ac:dyDescent="0.25">
      <c r="A21" s="256" t="s">
        <v>126</v>
      </c>
      <c r="B21" s="178">
        <v>9176897.620000001</v>
      </c>
      <c r="C21" s="404">
        <v>126842743.21000004</v>
      </c>
      <c r="D21" s="178">
        <v>9166373.8699999992</v>
      </c>
      <c r="E21" s="404">
        <v>26448442.609999999</v>
      </c>
      <c r="F21" s="178">
        <v>285535.64</v>
      </c>
      <c r="G21" s="404">
        <v>3911659.99</v>
      </c>
    </row>
    <row r="22" spans="1:7" s="100" customFormat="1" ht="15" x14ac:dyDescent="0.25">
      <c r="A22" s="256" t="s">
        <v>27</v>
      </c>
      <c r="B22" s="178">
        <v>6780175.4399999995</v>
      </c>
      <c r="C22" s="404">
        <v>20436687.968999997</v>
      </c>
      <c r="D22" s="178">
        <v>7150550.6200000001</v>
      </c>
      <c r="E22" s="404">
        <v>21954311.278000001</v>
      </c>
      <c r="F22" s="178">
        <v>392622.49</v>
      </c>
      <c r="G22" s="404">
        <v>4710327.26</v>
      </c>
    </row>
    <row r="23" spans="1:7" s="100" customFormat="1" ht="15" x14ac:dyDescent="0.25">
      <c r="A23" s="256" t="s">
        <v>124</v>
      </c>
      <c r="B23" s="178">
        <v>5629487.8399999989</v>
      </c>
      <c r="C23" s="404">
        <v>48384933.899999991</v>
      </c>
      <c r="D23" s="178">
        <v>5563900.3700000001</v>
      </c>
      <c r="E23" s="404">
        <v>46201297.149999999</v>
      </c>
      <c r="F23" s="178">
        <v>5522072.1200000001</v>
      </c>
      <c r="G23" s="404">
        <v>72708693.430000007</v>
      </c>
    </row>
    <row r="24" spans="1:7" s="100" customFormat="1" ht="15" x14ac:dyDescent="0.25">
      <c r="A24" s="256" t="s">
        <v>125</v>
      </c>
      <c r="B24" s="178">
        <v>11217950.965999994</v>
      </c>
      <c r="C24" s="404">
        <v>52691535.031000152</v>
      </c>
      <c r="D24" s="178">
        <v>11113507.146</v>
      </c>
      <c r="E24" s="404">
        <v>54777650.490000099</v>
      </c>
      <c r="F24" s="178">
        <v>293315.15999999997</v>
      </c>
      <c r="G24" s="404">
        <v>1691454.4620000001</v>
      </c>
    </row>
    <row r="25" spans="1:7" s="100" customFormat="1" ht="15" x14ac:dyDescent="0.25">
      <c r="A25" s="256" t="s">
        <v>128</v>
      </c>
      <c r="B25" s="178">
        <v>3858710.85</v>
      </c>
      <c r="C25" s="404">
        <v>149057578.06000003</v>
      </c>
      <c r="D25" s="178">
        <v>3681394.97</v>
      </c>
      <c r="E25" s="404">
        <v>154224128.47</v>
      </c>
      <c r="F25" s="178">
        <v>3780248.74</v>
      </c>
      <c r="G25" s="404">
        <v>156707113.43000001</v>
      </c>
    </row>
    <row r="26" spans="1:7" s="100" customFormat="1" ht="15" x14ac:dyDescent="0.25">
      <c r="A26" s="256" t="s">
        <v>28</v>
      </c>
      <c r="B26" s="178">
        <v>5656437.1399999997</v>
      </c>
      <c r="C26" s="404">
        <v>68681746.748999983</v>
      </c>
      <c r="D26" s="178">
        <v>5428199.7599999998</v>
      </c>
      <c r="E26" s="404">
        <v>80853181.936000004</v>
      </c>
      <c r="F26" s="178">
        <v>3359094.06</v>
      </c>
      <c r="G26" s="404">
        <v>76225472.875</v>
      </c>
    </row>
    <row r="27" spans="1:7" s="100" customFormat="1" ht="15" x14ac:dyDescent="0.25">
      <c r="A27" s="256" t="s">
        <v>29</v>
      </c>
      <c r="B27" s="178">
        <v>4018560.8689999962</v>
      </c>
      <c r="C27" s="404">
        <v>31250078.628999945</v>
      </c>
      <c r="D27" s="178">
        <v>3987656.47</v>
      </c>
      <c r="E27" s="404">
        <v>31141528.1010001</v>
      </c>
      <c r="F27" s="178">
        <v>1907015.98</v>
      </c>
      <c r="G27" s="404">
        <v>21933668.280000001</v>
      </c>
    </row>
    <row r="28" spans="1:7" s="100" customFormat="1" ht="15.75" thickBot="1" x14ac:dyDescent="0.3">
      <c r="A28" s="257" t="s">
        <v>30</v>
      </c>
      <c r="B28" s="178">
        <v>1265150.58</v>
      </c>
      <c r="C28" s="404">
        <v>4891993.6599999992</v>
      </c>
      <c r="D28" s="178">
        <v>995907.41</v>
      </c>
      <c r="E28" s="406">
        <v>4005931.25</v>
      </c>
      <c r="F28" s="178">
        <v>53271</v>
      </c>
      <c r="G28" s="406">
        <v>146804.31</v>
      </c>
    </row>
    <row r="29" spans="1:7" s="100" customFormat="1" ht="16.5" customHeight="1" thickBot="1" x14ac:dyDescent="0.3">
      <c r="A29" s="114" t="s">
        <v>1</v>
      </c>
      <c r="B29" s="271">
        <f>SUBTOTAL(109,Table922[FY 2015 SF])</f>
        <v>2804115968.881</v>
      </c>
      <c r="C29" s="407">
        <f>SUBTOTAL(109,Table922[FY 2015 AOC***])</f>
        <v>18748083889.72403</v>
      </c>
      <c r="D29" s="115">
        <f>SUBTOTAL(109,Table922[FY 2016 SF])</f>
        <v>2770368338.7279997</v>
      </c>
      <c r="E29" s="407">
        <f>SUBTOTAL(109,Table922[FY 2016 AOC***])</f>
        <v>19307563294.356014</v>
      </c>
      <c r="F29" s="115">
        <f>SUBTOTAL(109,Table922[FY 2017 SF****])</f>
        <v>1150935155.5990005</v>
      </c>
      <c r="G29" s="407">
        <f>SUBTOTAL(109,Table922[FY 2017 AOC***])</f>
        <v>14135800266.463003</v>
      </c>
    </row>
    <row r="30" spans="1:7" s="100" customFormat="1" ht="15" x14ac:dyDescent="0.25">
      <c r="A30" s="130"/>
      <c r="B30" s="130"/>
      <c r="C30" s="130"/>
      <c r="D30" s="130"/>
      <c r="E30" s="130"/>
    </row>
    <row r="31" spans="1:7" s="148" customFormat="1" ht="15" x14ac:dyDescent="0.25">
      <c r="A31" s="149" t="s">
        <v>147</v>
      </c>
    </row>
    <row r="32" spans="1:7" s="148" customFormat="1" ht="15" x14ac:dyDescent="0.25">
      <c r="A32" s="232" t="s">
        <v>358</v>
      </c>
      <c r="B32" s="229"/>
      <c r="C32" s="229"/>
      <c r="D32" s="229"/>
      <c r="E32" s="229"/>
      <c r="F32" s="229"/>
      <c r="G32" s="233"/>
    </row>
    <row r="33" spans="1:7" s="148" customFormat="1" ht="15" x14ac:dyDescent="0.25">
      <c r="A33" s="148" t="s">
        <v>239</v>
      </c>
    </row>
    <row r="34" spans="1:7" s="148" customFormat="1" ht="15" x14ac:dyDescent="0.25">
      <c r="A34" s="148" t="s">
        <v>148</v>
      </c>
      <c r="C34" s="234"/>
    </row>
    <row r="35" spans="1:7" s="148" customFormat="1" ht="15" x14ac:dyDescent="0.25">
      <c r="A35" s="148" t="s">
        <v>399</v>
      </c>
      <c r="C35" s="234"/>
    </row>
    <row r="36" spans="1:7" s="148" customFormat="1" ht="15" x14ac:dyDescent="0.25">
      <c r="A36" s="148" t="s">
        <v>355</v>
      </c>
    </row>
    <row r="37" spans="1:7" s="148" customFormat="1" ht="15" x14ac:dyDescent="0.25"/>
    <row r="43" spans="1:7" x14ac:dyDescent="0.2">
      <c r="G43" s="239"/>
    </row>
    <row r="44" spans="1:7" x14ac:dyDescent="0.2">
      <c r="G44" s="283"/>
    </row>
    <row r="54" ht="15" customHeight="1" x14ac:dyDescent="0.2"/>
  </sheetData>
  <mergeCells count="1">
    <mergeCell ref="A1:G1"/>
  </mergeCells>
  <pageMargins left="0.7" right="0.7" top="0.75" bottom="0.75" header="0.3" footer="0.3"/>
  <pageSetup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workbookViewId="0">
      <selection activeCell="A2" sqref="A2"/>
    </sheetView>
  </sheetViews>
  <sheetFormatPr defaultColWidth="9" defaultRowHeight="12.75" x14ac:dyDescent="0.2"/>
  <cols>
    <col min="1" max="1" width="43.5" style="5" customWidth="1"/>
    <col min="2" max="2" width="15.375" style="5" customWidth="1"/>
    <col min="3" max="3" width="15.125" style="5" bestFit="1" customWidth="1"/>
    <col min="4" max="4" width="13.375" style="5" bestFit="1" customWidth="1"/>
    <col min="5" max="5" width="22" style="5" bestFit="1" customWidth="1"/>
    <col min="6" max="6" width="22.125" style="36" customWidth="1"/>
    <col min="7" max="16384" width="9" style="5"/>
  </cols>
  <sheetData>
    <row r="1" spans="1:7" s="82" customFormat="1" ht="18.75" x14ac:dyDescent="0.3">
      <c r="A1" s="150" t="s">
        <v>277</v>
      </c>
      <c r="B1" s="150"/>
      <c r="F1" s="81"/>
    </row>
    <row r="2" spans="1:7" ht="13.5" thickBot="1" x14ac:dyDescent="0.25">
      <c r="A2" s="2"/>
      <c r="B2" s="2"/>
      <c r="F2" s="398"/>
    </row>
    <row r="3" spans="1:7" s="100" customFormat="1" ht="15.75" thickBot="1" x14ac:dyDescent="0.3">
      <c r="A3" s="329"/>
      <c r="B3" s="653" t="s">
        <v>78</v>
      </c>
      <c r="C3" s="654"/>
      <c r="D3" s="654"/>
      <c r="E3" s="655"/>
      <c r="F3" s="399"/>
      <c r="G3" s="130"/>
    </row>
    <row r="4" spans="1:7" s="100" customFormat="1" ht="15.75" thickBot="1" x14ac:dyDescent="0.3">
      <c r="A4" s="330" t="s">
        <v>264</v>
      </c>
      <c r="B4" s="613" t="s">
        <v>117</v>
      </c>
      <c r="C4" s="613" t="s">
        <v>161</v>
      </c>
      <c r="D4" s="614" t="s">
        <v>272</v>
      </c>
      <c r="E4" s="615" t="s">
        <v>278</v>
      </c>
      <c r="F4" s="310"/>
    </row>
    <row r="5" spans="1:7" s="100" customFormat="1" ht="13.5" customHeight="1" x14ac:dyDescent="0.25">
      <c r="A5" s="269" t="s">
        <v>81</v>
      </c>
      <c r="B5" s="327">
        <v>57979236</v>
      </c>
      <c r="C5" s="400">
        <v>54966108</v>
      </c>
      <c r="D5" s="400"/>
      <c r="E5" s="244"/>
    </row>
    <row r="6" spans="1:7" s="100" customFormat="1" ht="13.5" customHeight="1" x14ac:dyDescent="0.25">
      <c r="A6" s="269" t="s">
        <v>82</v>
      </c>
      <c r="B6" s="328">
        <v>119728324.58300009</v>
      </c>
      <c r="C6" s="400">
        <v>118661993.84299999</v>
      </c>
      <c r="D6" s="400"/>
      <c r="E6" s="244"/>
    </row>
    <row r="7" spans="1:7" s="100" customFormat="1" ht="13.5" customHeight="1" x14ac:dyDescent="0.25">
      <c r="A7" s="269" t="s">
        <v>33</v>
      </c>
      <c r="B7" s="328">
        <v>3565682</v>
      </c>
      <c r="C7" s="400">
        <v>3500679.81</v>
      </c>
      <c r="D7" s="400"/>
      <c r="E7" s="244"/>
    </row>
    <row r="8" spans="1:7" s="100" customFormat="1" ht="13.5" customHeight="1" x14ac:dyDescent="0.25">
      <c r="A8" s="269" t="s">
        <v>34</v>
      </c>
      <c r="B8" s="328">
        <v>6516067</v>
      </c>
      <c r="C8" s="400">
        <v>6644616</v>
      </c>
      <c r="D8" s="400"/>
      <c r="E8" s="244"/>
    </row>
    <row r="9" spans="1:7" s="100" customFormat="1" ht="13.5" customHeight="1" x14ac:dyDescent="0.25">
      <c r="A9" s="269" t="s">
        <v>80</v>
      </c>
      <c r="B9" s="328">
        <v>19162542</v>
      </c>
      <c r="C9" s="400">
        <v>18774760</v>
      </c>
      <c r="D9" s="400">
        <v>18452848</v>
      </c>
      <c r="E9" s="244">
        <f>(Table1113[[#This Row],[FY 2017]]-Table1113[[#This Row],[FY 2016]])/Table1113[[#This Row],[FY 2016]]</f>
        <v>-1.7145998137925597E-2</v>
      </c>
    </row>
    <row r="10" spans="1:7" s="100" customFormat="1" ht="13.5" customHeight="1" x14ac:dyDescent="0.25">
      <c r="A10" s="269" t="s">
        <v>83</v>
      </c>
      <c r="B10" s="328">
        <v>3022061</v>
      </c>
      <c r="C10" s="400">
        <v>2927237</v>
      </c>
      <c r="D10" s="400">
        <v>2914350</v>
      </c>
      <c r="E10" s="244">
        <f>(Table1113[[#This Row],[FY 2017]]-Table1113[[#This Row],[FY 2016]])/Table1113[[#This Row],[FY 2016]]</f>
        <v>-4.4024450360527689E-3</v>
      </c>
    </row>
    <row r="11" spans="1:7" s="100" customFormat="1" ht="13.5" customHeight="1" x14ac:dyDescent="0.25">
      <c r="A11" s="269" t="s">
        <v>84</v>
      </c>
      <c r="B11" s="328">
        <v>21661915</v>
      </c>
      <c r="C11" s="400">
        <v>21779737</v>
      </c>
      <c r="D11" s="400">
        <v>21637387</v>
      </c>
      <c r="E11" s="244">
        <f>(Table1113[[#This Row],[FY 2017]]-Table1113[[#This Row],[FY 2016]])/Table1113[[#This Row],[FY 2016]]</f>
        <v>-6.5358915950178833E-3</v>
      </c>
    </row>
    <row r="12" spans="1:7" s="100" customFormat="1" ht="13.5" customHeight="1" x14ac:dyDescent="0.25">
      <c r="A12" s="269" t="s">
        <v>85</v>
      </c>
      <c r="B12" s="328">
        <v>5380761.6799999988</v>
      </c>
      <c r="C12" s="400">
        <v>6316207.3200000003</v>
      </c>
      <c r="D12" s="400">
        <v>6405993.5199999996</v>
      </c>
      <c r="E12" s="244">
        <f>(Table1113[[#This Row],[FY 2017]]-Table1113[[#This Row],[FY 2016]])/Table1113[[#This Row],[FY 2016]]</f>
        <v>1.4215207869395783E-2</v>
      </c>
    </row>
    <row r="13" spans="1:7" s="100" customFormat="1" ht="13.5" customHeight="1" x14ac:dyDescent="0.25">
      <c r="A13" s="269" t="s">
        <v>86</v>
      </c>
      <c r="B13" s="328">
        <v>6249570.3699999992</v>
      </c>
      <c r="C13" s="400">
        <v>6294200.8700000001</v>
      </c>
      <c r="D13" s="400">
        <v>6431445.8700000001</v>
      </c>
      <c r="E13" s="244">
        <f>(Table1113[[#This Row],[FY 2017]]-Table1113[[#This Row],[FY 2016]])/Table1113[[#This Row],[FY 2016]]</f>
        <v>2.1804992060890486E-2</v>
      </c>
    </row>
    <row r="14" spans="1:7" s="100" customFormat="1" ht="13.5" customHeight="1" x14ac:dyDescent="0.25">
      <c r="A14" s="269" t="s">
        <v>88</v>
      </c>
      <c r="B14" s="328">
        <v>1445271</v>
      </c>
      <c r="C14" s="400">
        <v>1842362</v>
      </c>
      <c r="D14" s="400">
        <v>1816937</v>
      </c>
      <c r="E14" s="244">
        <f>(Table1113[[#This Row],[FY 2017]]-Table1113[[#This Row],[FY 2016]])/Table1113[[#This Row],[FY 2016]]</f>
        <v>-1.3800219500836427E-2</v>
      </c>
    </row>
    <row r="15" spans="1:7" s="100" customFormat="1" ht="13.5" customHeight="1" x14ac:dyDescent="0.25">
      <c r="A15" s="269" t="s">
        <v>89</v>
      </c>
      <c r="B15" s="328">
        <v>1265241</v>
      </c>
      <c r="C15" s="400">
        <v>1248390</v>
      </c>
      <c r="D15" s="400">
        <v>1171676</v>
      </c>
      <c r="E15" s="244">
        <f>(Table1113[[#This Row],[FY 2017]]-Table1113[[#This Row],[FY 2016]])/Table1113[[#This Row],[FY 2016]]</f>
        <v>-6.1450348048286189E-2</v>
      </c>
    </row>
    <row r="16" spans="1:7" s="100" customFormat="1" ht="13.5" customHeight="1" x14ac:dyDescent="0.25">
      <c r="A16" s="269" t="s">
        <v>91</v>
      </c>
      <c r="B16" s="328">
        <v>857607.24699999997</v>
      </c>
      <c r="C16" s="400">
        <v>907630.26</v>
      </c>
      <c r="D16" s="400">
        <v>907630.26</v>
      </c>
      <c r="E16" s="244">
        <f>(Table1113[[#This Row],[FY 2017]]-Table1113[[#This Row],[FY 2016]])/Table1113[[#This Row],[FY 2016]]</f>
        <v>0</v>
      </c>
    </row>
    <row r="17" spans="1:7" s="100" customFormat="1" ht="13.5" customHeight="1" x14ac:dyDescent="0.25">
      <c r="A17" s="269" t="s">
        <v>87</v>
      </c>
      <c r="B17" s="328">
        <v>14116493.83</v>
      </c>
      <c r="C17" s="400">
        <v>13612308.635</v>
      </c>
      <c r="D17" s="400">
        <v>13375614.875</v>
      </c>
      <c r="E17" s="244">
        <f>(Table1113[[#This Row],[FY 2017]]-Table1113[[#This Row],[FY 2016]])/Table1113[[#This Row],[FY 2016]]</f>
        <v>-1.7388215794006626E-2</v>
      </c>
    </row>
    <row r="18" spans="1:7" s="100" customFormat="1" ht="13.5" customHeight="1" x14ac:dyDescent="0.25">
      <c r="A18" s="269" t="s">
        <v>93</v>
      </c>
      <c r="B18" s="328">
        <v>3158107</v>
      </c>
      <c r="C18" s="400">
        <v>3123409</v>
      </c>
      <c r="D18" s="400">
        <v>3099354</v>
      </c>
      <c r="E18" s="244">
        <f>(Table1113[[#This Row],[FY 2017]]-Table1113[[#This Row],[FY 2016]])/Table1113[[#This Row],[FY 2016]]</f>
        <v>-7.7015209983706907E-3</v>
      </c>
    </row>
    <row r="19" spans="1:7" s="100" customFormat="1" ht="13.5" customHeight="1" x14ac:dyDescent="0.25">
      <c r="A19" s="269" t="s">
        <v>92</v>
      </c>
      <c r="B19" s="328">
        <v>4723837.3</v>
      </c>
      <c r="C19" s="400">
        <v>4551998.3</v>
      </c>
      <c r="D19" s="400">
        <v>4404107</v>
      </c>
      <c r="E19" s="244">
        <f>(Table1113[[#This Row],[FY 2017]]-Table1113[[#This Row],[FY 2016]])/Table1113[[#This Row],[FY 2016]]</f>
        <v>-3.2489313539506334E-2</v>
      </c>
    </row>
    <row r="20" spans="1:7" s="100" customFormat="1" ht="13.5" customHeight="1" x14ac:dyDescent="0.25">
      <c r="A20" s="269" t="s">
        <v>94</v>
      </c>
      <c r="B20" s="328">
        <v>15706790</v>
      </c>
      <c r="C20" s="400">
        <v>15829775</v>
      </c>
      <c r="D20" s="400">
        <v>15811794</v>
      </c>
      <c r="E20" s="244">
        <f>(Table1113[[#This Row],[FY 2017]]-Table1113[[#This Row],[FY 2016]])/Table1113[[#This Row],[FY 2016]]</f>
        <v>-1.135897383254026E-3</v>
      </c>
    </row>
    <row r="21" spans="1:7" s="100" customFormat="1" ht="13.5" customHeight="1" x14ac:dyDescent="0.25">
      <c r="A21" s="269" t="s">
        <v>35</v>
      </c>
      <c r="B21" s="328">
        <v>320514</v>
      </c>
      <c r="C21" s="400">
        <v>320514</v>
      </c>
      <c r="D21" s="400">
        <v>320214</v>
      </c>
      <c r="E21" s="244">
        <f>(Table1113[[#This Row],[FY 2017]]-Table1113[[#This Row],[FY 2016]])/Table1113[[#This Row],[FY 2016]]</f>
        <v>-9.3599655553267566E-4</v>
      </c>
    </row>
    <row r="22" spans="1:7" s="100" customFormat="1" ht="13.5" customHeight="1" x14ac:dyDescent="0.25">
      <c r="A22" s="269" t="s">
        <v>36</v>
      </c>
      <c r="B22" s="328">
        <v>346910218.86000025</v>
      </c>
      <c r="C22" s="400">
        <v>343191739.75</v>
      </c>
      <c r="D22" s="400">
        <v>341904649.04000002</v>
      </c>
      <c r="E22" s="244">
        <f>(Table1113[[#This Row],[FY 2017]]-Table1113[[#This Row],[FY 2016]])/Table1113[[#This Row],[FY 2016]]</f>
        <v>-3.7503545712888288E-3</v>
      </c>
    </row>
    <row r="23" spans="1:7" s="100" customFormat="1" ht="13.5" customHeight="1" x14ac:dyDescent="0.25">
      <c r="A23" s="269" t="s">
        <v>37</v>
      </c>
      <c r="B23" s="328">
        <v>10401441</v>
      </c>
      <c r="C23" s="400">
        <v>10382326</v>
      </c>
      <c r="D23" s="400">
        <v>10319246</v>
      </c>
      <c r="E23" s="244">
        <f>(Table1113[[#This Row],[FY 2017]]-Table1113[[#This Row],[FY 2016]])/Table1113[[#This Row],[FY 2016]]</f>
        <v>-6.0757098168560683E-3</v>
      </c>
    </row>
    <row r="24" spans="1:7" s="100" customFormat="1" ht="13.5" customHeight="1" x14ac:dyDescent="0.25">
      <c r="A24" s="269" t="s">
        <v>90</v>
      </c>
      <c r="B24" s="328">
        <v>51938775.020000011</v>
      </c>
      <c r="C24" s="540">
        <v>50619053.170000002</v>
      </c>
      <c r="D24" s="540"/>
      <c r="E24" s="244"/>
    </row>
    <row r="25" spans="1:7" s="100" customFormat="1" ht="15.75" thickBot="1" x14ac:dyDescent="0.3">
      <c r="A25" s="269" t="s">
        <v>95</v>
      </c>
      <c r="B25" s="328">
        <v>3552.8440000000001</v>
      </c>
      <c r="C25" s="541">
        <v>3552.8440000000001</v>
      </c>
      <c r="D25" s="541">
        <v>3552.8440000000001</v>
      </c>
      <c r="E25" s="244">
        <f>(Table1113[[#This Row],[FY 2017]]-Table1113[[#This Row],[FY 2016]])/Table1113[[#This Row],[FY 2016]]</f>
        <v>0</v>
      </c>
    </row>
    <row r="26" spans="1:7" s="100" customFormat="1" ht="13.5" customHeight="1" thickBot="1" x14ac:dyDescent="0.3">
      <c r="A26" s="267" t="s">
        <v>1</v>
      </c>
      <c r="B26" s="236">
        <f>SUM(B5:B25)</f>
        <v>694114008.73400033</v>
      </c>
      <c r="C26" s="236">
        <f>SUM(C5:C25)</f>
        <v>685498598.80199993</v>
      </c>
      <c r="D26" s="236">
        <f>SUM(D5:D25)</f>
        <v>448976799.40899998</v>
      </c>
      <c r="E26" s="298">
        <f>(Table1113[[#This Row],[FY 2017]]-Table1113[[#This Row],[FY 2016]])/Table1113[[#This Row],[FY 2016]]</f>
        <v>-0.34503615296421214</v>
      </c>
      <c r="F26" s="120"/>
    </row>
    <row r="27" spans="1:7" s="100" customFormat="1" ht="13.5" customHeight="1" x14ac:dyDescent="0.25">
      <c r="A27" s="340"/>
      <c r="B27" s="341"/>
      <c r="C27" s="341"/>
      <c r="D27" s="341"/>
      <c r="E27" s="341"/>
      <c r="F27" s="342"/>
      <c r="G27" s="120"/>
    </row>
    <row r="28" spans="1:7" s="100" customFormat="1" ht="15" x14ac:dyDescent="0.25">
      <c r="A28" s="110" t="s">
        <v>147</v>
      </c>
      <c r="B28" s="110"/>
      <c r="F28" s="242"/>
    </row>
    <row r="29" spans="1:7" s="100" customFormat="1" ht="15" x14ac:dyDescent="0.25">
      <c r="A29" s="130" t="s">
        <v>357</v>
      </c>
      <c r="B29" s="130"/>
      <c r="C29" s="127"/>
      <c r="D29" s="128"/>
      <c r="E29" s="129"/>
      <c r="F29" s="127"/>
    </row>
    <row r="30" spans="1:7" s="100" customFormat="1" ht="15" x14ac:dyDescent="0.25">
      <c r="A30" s="100" t="s">
        <v>400</v>
      </c>
      <c r="F30" s="120"/>
    </row>
    <row r="31" spans="1:7" s="1" customFormat="1" ht="92.25" customHeight="1" x14ac:dyDescent="0.25">
      <c r="A31" s="656" t="s">
        <v>408</v>
      </c>
      <c r="B31" s="656"/>
      <c r="C31" s="656"/>
      <c r="D31" s="656"/>
      <c r="E31" s="656"/>
      <c r="F31" s="285"/>
    </row>
    <row r="32" spans="1:7" s="1" customFormat="1" ht="14.25" x14ac:dyDescent="0.2">
      <c r="F32" s="285"/>
    </row>
    <row r="33" spans="6:6" s="1" customFormat="1" ht="14.25" x14ac:dyDescent="0.2">
      <c r="F33" s="285"/>
    </row>
    <row r="34" spans="6:6" s="1" customFormat="1" ht="14.25" x14ac:dyDescent="0.2">
      <c r="F34" s="285"/>
    </row>
    <row r="35" spans="6:6" s="1" customFormat="1" ht="14.25" x14ac:dyDescent="0.2">
      <c r="F35" s="285"/>
    </row>
    <row r="36" spans="6:6" s="1" customFormat="1" ht="14.25" x14ac:dyDescent="0.2">
      <c r="F36" s="285"/>
    </row>
    <row r="37" spans="6:6" s="1" customFormat="1" ht="14.25" x14ac:dyDescent="0.2">
      <c r="F37" s="285"/>
    </row>
    <row r="38" spans="6:6" s="1" customFormat="1" ht="14.25" x14ac:dyDescent="0.2">
      <c r="F38" s="285"/>
    </row>
    <row r="39" spans="6:6" s="1" customFormat="1" ht="14.25" x14ac:dyDescent="0.2">
      <c r="F39" s="285"/>
    </row>
    <row r="40" spans="6:6" s="1" customFormat="1" ht="14.25" x14ac:dyDescent="0.2">
      <c r="F40" s="285"/>
    </row>
    <row r="41" spans="6:6" s="1" customFormat="1" ht="14.25" x14ac:dyDescent="0.2">
      <c r="F41" s="285"/>
    </row>
    <row r="42" spans="6:6" s="1" customFormat="1" ht="14.25" x14ac:dyDescent="0.2">
      <c r="F42" s="285"/>
    </row>
    <row r="43" spans="6:6" s="1" customFormat="1" ht="14.25" x14ac:dyDescent="0.2">
      <c r="F43" s="285"/>
    </row>
    <row r="45" spans="6:6" s="1" customFormat="1" ht="14.25" x14ac:dyDescent="0.2">
      <c r="F45" s="285"/>
    </row>
    <row r="46" spans="6:6" s="1" customFormat="1" ht="14.25" x14ac:dyDescent="0.2">
      <c r="F46" s="285"/>
    </row>
    <row r="47" spans="6:6" s="1" customFormat="1" ht="14.25" x14ac:dyDescent="0.2">
      <c r="F47" s="285"/>
    </row>
    <row r="48" spans="6:6" s="1" customFormat="1" ht="14.25" x14ac:dyDescent="0.2">
      <c r="F48" s="285"/>
    </row>
    <row r="49" spans="6:6" s="1" customFormat="1" ht="14.25" x14ac:dyDescent="0.2">
      <c r="F49" s="285"/>
    </row>
    <row r="75" spans="3:3" x14ac:dyDescent="0.2">
      <c r="C75" s="37"/>
    </row>
  </sheetData>
  <mergeCells count="2">
    <mergeCell ref="B3:E3"/>
    <mergeCell ref="A31:E31"/>
  </mergeCells>
  <pageMargins left="0.25" right="0.25" top="0.75" bottom="0.75" header="0.3" footer="0.3"/>
  <pageSetup orientation="landscape" r:id="rId1"/>
  <ignoredErrors>
    <ignoredError sqref="E9:E23 E25:E26" calculatedColumn="1"/>
  </ignoredErrors>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workbookViewId="0">
      <selection activeCell="A2" sqref="A2"/>
    </sheetView>
  </sheetViews>
  <sheetFormatPr defaultColWidth="9" defaultRowHeight="12.75" x14ac:dyDescent="0.2"/>
  <cols>
    <col min="1" max="1" width="38.375" style="5" bestFit="1" customWidth="1"/>
    <col min="2" max="2" width="14.25" style="5" customWidth="1"/>
    <col min="3" max="3" width="14.25" style="5" bestFit="1" customWidth="1"/>
    <col min="4" max="4" width="13.375" style="5" bestFit="1" customWidth="1"/>
    <col min="5" max="5" width="22" style="5" bestFit="1" customWidth="1"/>
    <col min="6" max="6" width="23.5" style="5" customWidth="1"/>
    <col min="7" max="16384" width="9" style="5"/>
  </cols>
  <sheetData>
    <row r="1" spans="1:7" s="82" customFormat="1" ht="18.75" x14ac:dyDescent="0.3">
      <c r="A1" s="150" t="s">
        <v>320</v>
      </c>
      <c r="B1" s="150"/>
    </row>
    <row r="2" spans="1:7" ht="13.5" thickBot="1" x14ac:dyDescent="0.25">
      <c r="A2" s="2"/>
      <c r="B2" s="2"/>
    </row>
    <row r="3" spans="1:7" s="100" customFormat="1" ht="15.75" thickBot="1" x14ac:dyDescent="0.3">
      <c r="A3" s="243"/>
      <c r="B3" s="653" t="s">
        <v>79</v>
      </c>
      <c r="C3" s="654"/>
      <c r="D3" s="654"/>
      <c r="E3" s="654"/>
      <c r="F3" s="397"/>
      <c r="G3" s="130"/>
    </row>
    <row r="4" spans="1:7" s="100" customFormat="1" ht="15.75" thickBot="1" x14ac:dyDescent="0.3">
      <c r="A4" s="320" t="s">
        <v>264</v>
      </c>
      <c r="B4" s="613" t="s">
        <v>117</v>
      </c>
      <c r="C4" s="613" t="s">
        <v>161</v>
      </c>
      <c r="D4" s="614" t="s">
        <v>272</v>
      </c>
      <c r="E4" s="616" t="s">
        <v>278</v>
      </c>
    </row>
    <row r="5" spans="1:7" s="100" customFormat="1" ht="15" x14ac:dyDescent="0.25">
      <c r="A5" s="321" t="s">
        <v>81</v>
      </c>
      <c r="B5" s="113">
        <v>16260554</v>
      </c>
      <c r="C5" s="131">
        <v>16592035</v>
      </c>
      <c r="D5" s="131"/>
      <c r="E5" s="151"/>
    </row>
    <row r="6" spans="1:7" s="100" customFormat="1" ht="15" x14ac:dyDescent="0.25">
      <c r="A6" s="258" t="s">
        <v>82</v>
      </c>
      <c r="B6" s="113">
        <v>44859470.50999999</v>
      </c>
      <c r="C6" s="131">
        <v>42640189.049999997</v>
      </c>
      <c r="D6" s="131"/>
      <c r="E6" s="151"/>
    </row>
    <row r="7" spans="1:7" s="100" customFormat="1" ht="15" x14ac:dyDescent="0.25">
      <c r="A7" s="302" t="s">
        <v>33</v>
      </c>
      <c r="B7" s="113">
        <v>3194278</v>
      </c>
      <c r="C7" s="131">
        <v>2776988.8</v>
      </c>
      <c r="D7" s="131"/>
      <c r="E7" s="151"/>
    </row>
    <row r="8" spans="1:7" s="100" customFormat="1" ht="15" x14ac:dyDescent="0.25">
      <c r="A8" s="302" t="s">
        <v>34</v>
      </c>
      <c r="B8" s="113">
        <v>1350</v>
      </c>
      <c r="C8" s="131">
        <v>1350</v>
      </c>
      <c r="D8" s="131"/>
      <c r="E8" s="151"/>
    </row>
    <row r="9" spans="1:7" s="100" customFormat="1" ht="15" x14ac:dyDescent="0.25">
      <c r="A9" s="322" t="s">
        <v>80</v>
      </c>
      <c r="B9" s="113">
        <v>4078319</v>
      </c>
      <c r="C9" s="131">
        <v>3944459</v>
      </c>
      <c r="D9" s="131">
        <v>3838656</v>
      </c>
      <c r="E9" s="151">
        <f>(Table128[[#This Row],[FY 2017]]-Table128[[#This Row],[FY 2016]])/Table128[[#This Row],[FY 2016]]</f>
        <v>-2.6823196793273805E-2</v>
      </c>
    </row>
    <row r="10" spans="1:7" s="100" customFormat="1" ht="15" x14ac:dyDescent="0.25">
      <c r="A10" s="323" t="s">
        <v>83</v>
      </c>
      <c r="B10" s="113">
        <v>614694</v>
      </c>
      <c r="C10" s="131">
        <v>614607</v>
      </c>
      <c r="D10" s="131">
        <v>607588</v>
      </c>
      <c r="E10" s="151">
        <f>(Table128[[#This Row],[FY 2017]]-Table128[[#This Row],[FY 2016]])/Table128[[#This Row],[FY 2016]]</f>
        <v>-1.1420305984149221E-2</v>
      </c>
    </row>
    <row r="11" spans="1:7" s="100" customFormat="1" ht="15" x14ac:dyDescent="0.25">
      <c r="A11" s="259" t="s">
        <v>84</v>
      </c>
      <c r="B11" s="113">
        <v>11456919</v>
      </c>
      <c r="C11" s="131">
        <v>11557567</v>
      </c>
      <c r="D11" s="131">
        <v>12006501</v>
      </c>
      <c r="E11" s="151">
        <f>(Table128[[#This Row],[FY 2017]]-Table128[[#This Row],[FY 2016]])/Table128[[#This Row],[FY 2016]]</f>
        <v>3.8843296344291151E-2</v>
      </c>
    </row>
    <row r="12" spans="1:7" s="100" customFormat="1" ht="15" x14ac:dyDescent="0.25">
      <c r="A12" s="323" t="s">
        <v>85</v>
      </c>
      <c r="B12" s="113">
        <v>892528.77000000014</v>
      </c>
      <c r="C12" s="131">
        <v>877646.32</v>
      </c>
      <c r="D12" s="131">
        <v>864886.77</v>
      </c>
      <c r="E12" s="151">
        <f>(Table128[[#This Row],[FY 2017]]-Table128[[#This Row],[FY 2016]])/Table128[[#This Row],[FY 2016]]</f>
        <v>-1.4538373498791553E-2</v>
      </c>
    </row>
    <row r="13" spans="1:7" s="100" customFormat="1" ht="15" x14ac:dyDescent="0.25">
      <c r="A13" s="322" t="s">
        <v>86</v>
      </c>
      <c r="B13" s="113">
        <v>2770531</v>
      </c>
      <c r="C13" s="131">
        <v>2553909.5</v>
      </c>
      <c r="D13" s="131">
        <v>2716338.5</v>
      </c>
      <c r="E13" s="151">
        <f>(Table128[[#This Row],[FY 2017]]-Table128[[#This Row],[FY 2016]])/Table128[[#This Row],[FY 2016]]</f>
        <v>6.3600139315821494E-2</v>
      </c>
    </row>
    <row r="14" spans="1:7" s="100" customFormat="1" ht="15" x14ac:dyDescent="0.25">
      <c r="A14" s="258" t="s">
        <v>88</v>
      </c>
      <c r="B14" s="113">
        <v>4261630</v>
      </c>
      <c r="C14" s="131">
        <v>4314702</v>
      </c>
      <c r="D14" s="131">
        <v>4186350</v>
      </c>
      <c r="E14" s="151">
        <f>(Table128[[#This Row],[FY 2017]]-Table128[[#This Row],[FY 2016]])/Table128[[#This Row],[FY 2016]]</f>
        <v>-2.9747593228918241E-2</v>
      </c>
    </row>
    <row r="15" spans="1:7" s="100" customFormat="1" ht="15" x14ac:dyDescent="0.25">
      <c r="A15" s="259" t="s">
        <v>89</v>
      </c>
      <c r="B15" s="113">
        <v>1028505</v>
      </c>
      <c r="C15" s="131">
        <v>1030384</v>
      </c>
      <c r="D15" s="131">
        <v>1020890</v>
      </c>
      <c r="E15" s="151">
        <f>(Table128[[#This Row],[FY 2017]]-Table128[[#This Row],[FY 2016]])/Table128[[#This Row],[FY 2016]]</f>
        <v>-9.2140405906924027E-3</v>
      </c>
    </row>
    <row r="16" spans="1:7" s="100" customFormat="1" ht="15" x14ac:dyDescent="0.25">
      <c r="A16" s="258" t="s">
        <v>91</v>
      </c>
      <c r="B16" s="113">
        <v>66183</v>
      </c>
      <c r="C16" s="131">
        <v>66183</v>
      </c>
      <c r="D16" s="131">
        <v>66183</v>
      </c>
      <c r="E16" s="151">
        <f>(Table128[[#This Row],[FY 2017]]-Table128[[#This Row],[FY 2016]])/Table128[[#This Row],[FY 2016]]</f>
        <v>0</v>
      </c>
    </row>
    <row r="17" spans="1:6" s="100" customFormat="1" ht="15" x14ac:dyDescent="0.25">
      <c r="A17" s="259" t="s">
        <v>87</v>
      </c>
      <c r="B17" s="113">
        <v>13990412.840000002</v>
      </c>
      <c r="C17" s="131">
        <v>13546852.33</v>
      </c>
      <c r="D17" s="131">
        <v>13454174.57</v>
      </c>
      <c r="E17" s="151">
        <f>(Table128[[#This Row],[FY 2017]]-Table128[[#This Row],[FY 2016]])/Table128[[#This Row],[FY 2016]]</f>
        <v>-6.8412763158834681E-3</v>
      </c>
    </row>
    <row r="18" spans="1:6" s="100" customFormat="1" ht="15" x14ac:dyDescent="0.25">
      <c r="A18" s="258" t="s">
        <v>92</v>
      </c>
      <c r="B18" s="113">
        <v>2576066</v>
      </c>
      <c r="C18" s="131">
        <v>2456243</v>
      </c>
      <c r="D18" s="131">
        <v>2545164</v>
      </c>
      <c r="E18" s="151">
        <f>(Table128[[#This Row],[FY 2017]]-Table128[[#This Row],[FY 2016]])/Table128[[#This Row],[FY 2016]]</f>
        <v>3.6202037013438819E-2</v>
      </c>
    </row>
    <row r="19" spans="1:6" s="100" customFormat="1" ht="15" x14ac:dyDescent="0.25">
      <c r="A19" s="323" t="s">
        <v>94</v>
      </c>
      <c r="B19" s="113">
        <v>6256158</v>
      </c>
      <c r="C19" s="131">
        <v>6277336</v>
      </c>
      <c r="D19" s="131">
        <v>6036870</v>
      </c>
      <c r="E19" s="151">
        <f>(Table128[[#This Row],[FY 2017]]-Table128[[#This Row],[FY 2016]])/Table128[[#This Row],[FY 2016]]</f>
        <v>-3.8307014313078029E-2</v>
      </c>
    </row>
    <row r="20" spans="1:6" s="100" customFormat="1" ht="15" x14ac:dyDescent="0.25">
      <c r="A20" s="302" t="s">
        <v>35</v>
      </c>
      <c r="B20" s="113">
        <v>87413</v>
      </c>
      <c r="C20" s="131">
        <v>87215</v>
      </c>
      <c r="D20" s="131">
        <v>87215</v>
      </c>
      <c r="E20" s="151">
        <f>(Table128[[#This Row],[FY 2017]]-Table128[[#This Row],[FY 2016]])/Table128[[#This Row],[FY 2016]]</f>
        <v>0</v>
      </c>
    </row>
    <row r="21" spans="1:6" s="100" customFormat="1" ht="15" x14ac:dyDescent="0.25">
      <c r="A21" s="324" t="s">
        <v>36</v>
      </c>
      <c r="B21" s="113">
        <v>32555771.959999986</v>
      </c>
      <c r="C21" s="131">
        <v>31729070.09</v>
      </c>
      <c r="D21" s="131">
        <v>32485525.870000001</v>
      </c>
      <c r="E21" s="151">
        <f>(Table128[[#This Row],[FY 2017]]-Table128[[#This Row],[FY 2016]])/Table128[[#This Row],[FY 2016]]</f>
        <v>2.3841095180359925E-2</v>
      </c>
    </row>
    <row r="22" spans="1:6" s="100" customFormat="1" ht="15" x14ac:dyDescent="0.25">
      <c r="A22" s="325" t="s">
        <v>37</v>
      </c>
      <c r="B22" s="113">
        <v>4718606</v>
      </c>
      <c r="C22" s="131">
        <v>4646810</v>
      </c>
      <c r="D22" s="131">
        <v>4664832</v>
      </c>
      <c r="E22" s="151">
        <f>(Table128[[#This Row],[FY 2017]]-Table128[[#This Row],[FY 2016]])/Table128[[#This Row],[FY 2016]]</f>
        <v>3.8783595627968435E-3</v>
      </c>
    </row>
    <row r="23" spans="1:6" s="100" customFormat="1" ht="15" x14ac:dyDescent="0.25">
      <c r="A23" s="324" t="s">
        <v>401</v>
      </c>
      <c r="B23" s="113">
        <v>87847</v>
      </c>
      <c r="C23" s="178"/>
      <c r="D23" s="549"/>
      <c r="E23" s="178"/>
    </row>
    <row r="24" spans="1:6" s="100" customFormat="1" ht="15.75" thickBot="1" x14ac:dyDescent="0.3">
      <c r="A24" s="325" t="s">
        <v>90</v>
      </c>
      <c r="B24" s="113">
        <v>5751595.0999999996</v>
      </c>
      <c r="C24" s="178">
        <v>5592620.4400000004</v>
      </c>
      <c r="D24" s="549"/>
      <c r="E24" s="319"/>
    </row>
    <row r="25" spans="1:6" s="100" customFormat="1" ht="15.75" thickBot="1" x14ac:dyDescent="0.3">
      <c r="A25" s="326" t="s">
        <v>1</v>
      </c>
      <c r="B25" s="318">
        <f>SUBTOTAL(109,B5:B24)</f>
        <v>155508832.17999998</v>
      </c>
      <c r="C25" s="249">
        <f>SUBTOTAL(109,C5:C24)</f>
        <v>151306167.52999997</v>
      </c>
      <c r="D25" s="249">
        <f>SUBTOTAL(109,D5:D24)</f>
        <v>84581174.710000008</v>
      </c>
      <c r="E25" s="299">
        <f>(Table128[[#This Row],[FY 2017]]-Table128[[#This Row],[FY 2016]])/Table128[[#This Row],[FY 2016]]</f>
        <v>-0.44099321203658259</v>
      </c>
    </row>
    <row r="26" spans="1:6" s="100" customFormat="1" ht="15" x14ac:dyDescent="0.25">
      <c r="A26" s="336"/>
      <c r="B26" s="337"/>
      <c r="C26" s="338"/>
      <c r="D26" s="339"/>
      <c r="E26" s="339"/>
      <c r="F26" s="299"/>
    </row>
    <row r="27" spans="1:6" s="100" customFormat="1" ht="15" x14ac:dyDescent="0.25">
      <c r="A27" s="110" t="s">
        <v>147</v>
      </c>
      <c r="B27" s="110"/>
    </row>
    <row r="28" spans="1:6" s="100" customFormat="1" ht="15" x14ac:dyDescent="0.25">
      <c r="A28" s="100" t="s">
        <v>358</v>
      </c>
    </row>
    <row r="29" spans="1:6" s="100" customFormat="1" ht="15" x14ac:dyDescent="0.25">
      <c r="A29" s="100" t="s">
        <v>400</v>
      </c>
    </row>
    <row r="30" spans="1:6" s="1" customFormat="1" ht="90" customHeight="1" x14ac:dyDescent="0.25">
      <c r="A30" s="656" t="s">
        <v>409</v>
      </c>
      <c r="B30" s="656"/>
      <c r="C30" s="656"/>
      <c r="D30" s="656"/>
      <c r="E30" s="656"/>
      <c r="F30" s="285"/>
    </row>
    <row r="31" spans="1:6" s="1" customFormat="1" ht="14.25" x14ac:dyDescent="0.2"/>
    <row r="32" spans="1:6" s="1" customFormat="1" ht="14.25" x14ac:dyDescent="0.2"/>
    <row r="33" s="1" customFormat="1" ht="14.25" x14ac:dyDescent="0.2"/>
    <row r="34" s="1" customFormat="1" ht="14.25" x14ac:dyDescent="0.2"/>
    <row r="35" s="1" customFormat="1" ht="14.25" x14ac:dyDescent="0.2"/>
    <row r="36" s="1" customFormat="1" ht="14.25" x14ac:dyDescent="0.2"/>
    <row r="37" s="1" customFormat="1" ht="14.25" x14ac:dyDescent="0.2"/>
    <row r="38" s="1" customFormat="1" ht="14.25" x14ac:dyDescent="0.2"/>
    <row r="39" s="1" customFormat="1" ht="14.25" x14ac:dyDescent="0.2"/>
    <row r="40" s="1" customFormat="1" ht="14.25" x14ac:dyDescent="0.2"/>
    <row r="41" s="1" customFormat="1" ht="14.25" x14ac:dyDescent="0.2"/>
    <row r="42" s="1" customFormat="1" ht="14.25" x14ac:dyDescent="0.2"/>
    <row r="43" s="1" customFormat="1" ht="14.25" x14ac:dyDescent="0.2"/>
    <row r="44" s="1" customFormat="1" ht="14.25" x14ac:dyDescent="0.2"/>
    <row r="45" s="1" customFormat="1" ht="14.25" x14ac:dyDescent="0.2"/>
    <row r="46" s="1" customFormat="1" ht="14.25" x14ac:dyDescent="0.2"/>
    <row r="47" s="1" customFormat="1" ht="14.25" x14ac:dyDescent="0.2"/>
    <row r="48" s="1" customFormat="1" ht="14.25" x14ac:dyDescent="0.2"/>
    <row r="49" s="1" customFormat="1" ht="14.25" x14ac:dyDescent="0.2"/>
    <row r="50" s="1" customFormat="1" ht="14.25" x14ac:dyDescent="0.2"/>
    <row r="51" s="1" customFormat="1" ht="14.25" x14ac:dyDescent="0.2"/>
    <row r="52" s="1" customFormat="1" ht="14.25" x14ac:dyDescent="0.2"/>
    <row r="53" s="1" customFormat="1" ht="14.25" x14ac:dyDescent="0.2"/>
    <row r="54" s="1" customFormat="1" ht="14.25" x14ac:dyDescent="0.2"/>
    <row r="55" s="1" customFormat="1" ht="14.25" x14ac:dyDescent="0.2"/>
    <row r="56" s="1" customFormat="1" ht="14.25" x14ac:dyDescent="0.2"/>
    <row r="57" s="1" customFormat="1" ht="14.25" x14ac:dyDescent="0.2"/>
    <row r="58" s="1" customFormat="1" ht="14.25" x14ac:dyDescent="0.2"/>
    <row r="59" s="1" customFormat="1" ht="14.25" x14ac:dyDescent="0.2"/>
    <row r="60" s="1" customFormat="1" ht="14.25" x14ac:dyDescent="0.2"/>
    <row r="61" s="1" customFormat="1" ht="14.25" x14ac:dyDescent="0.2"/>
    <row r="62" s="1" customFormat="1" ht="14.25" x14ac:dyDescent="0.2"/>
    <row r="63" s="1" customFormat="1" ht="14.25" x14ac:dyDescent="0.2"/>
    <row r="64" s="1" customFormat="1" ht="14.25" x14ac:dyDescent="0.2"/>
    <row r="65" s="1" customFormat="1" ht="14.25" x14ac:dyDescent="0.2"/>
    <row r="66" s="1" customFormat="1" ht="14.25" x14ac:dyDescent="0.2"/>
    <row r="67" s="1" customFormat="1" ht="14.25" x14ac:dyDescent="0.2"/>
    <row r="68" s="1" customFormat="1" ht="14.25" x14ac:dyDescent="0.2"/>
    <row r="69" s="1" customFormat="1" ht="14.25" x14ac:dyDescent="0.2"/>
    <row r="70" s="1" customFormat="1" ht="14.25" x14ac:dyDescent="0.2"/>
    <row r="71" s="1" customFormat="1" ht="14.25" x14ac:dyDescent="0.2"/>
    <row r="72" s="1" customFormat="1" ht="14.25" x14ac:dyDescent="0.2"/>
    <row r="73" s="1" customFormat="1" ht="14.25" x14ac:dyDescent="0.2"/>
    <row r="74" s="1" customFormat="1" ht="14.25" x14ac:dyDescent="0.2"/>
    <row r="75" s="1" customFormat="1" ht="14.25" x14ac:dyDescent="0.2"/>
    <row r="76" s="1" customFormat="1" ht="14.25" x14ac:dyDescent="0.2"/>
    <row r="77" s="1" customFormat="1" ht="14.25" x14ac:dyDescent="0.2"/>
    <row r="78" s="1" customFormat="1" ht="14.25" x14ac:dyDescent="0.2"/>
    <row r="79" s="1" customFormat="1" ht="14.25" x14ac:dyDescent="0.2"/>
    <row r="80" s="1" customFormat="1" ht="14.25" x14ac:dyDescent="0.2"/>
    <row r="81" s="1" customFormat="1" ht="14.25" x14ac:dyDescent="0.2"/>
    <row r="82" s="1" customFormat="1" ht="14.25" x14ac:dyDescent="0.2"/>
    <row r="83" s="1" customFormat="1" ht="14.25" x14ac:dyDescent="0.2"/>
    <row r="84" s="1" customFormat="1" ht="14.25" x14ac:dyDescent="0.2"/>
    <row r="85" s="1" customFormat="1" ht="14.25" x14ac:dyDescent="0.2"/>
    <row r="86" s="1" customFormat="1" ht="14.25" x14ac:dyDescent="0.2"/>
    <row r="87" s="1" customFormat="1" ht="14.25" x14ac:dyDescent="0.2"/>
    <row r="88" s="1" customFormat="1" ht="14.25" x14ac:dyDescent="0.2"/>
    <row r="89" s="1" customFormat="1" ht="14.25" x14ac:dyDescent="0.2"/>
    <row r="90" s="1" customFormat="1" ht="14.25" x14ac:dyDescent="0.2"/>
    <row r="91" s="1" customFormat="1" ht="14.25" x14ac:dyDescent="0.2"/>
    <row r="92" s="1" customFormat="1" ht="14.25" x14ac:dyDescent="0.2"/>
    <row r="93" s="1" customFormat="1" ht="14.25" x14ac:dyDescent="0.2"/>
    <row r="94" s="1" customFormat="1" ht="14.25" x14ac:dyDescent="0.2"/>
    <row r="95" s="1" customFormat="1" ht="14.25" x14ac:dyDescent="0.2"/>
    <row r="96" s="1" customFormat="1" ht="14.25" x14ac:dyDescent="0.2"/>
    <row r="97" s="1" customFormat="1" ht="14.25" x14ac:dyDescent="0.2"/>
    <row r="98" s="1" customFormat="1" ht="14.25" x14ac:dyDescent="0.2"/>
    <row r="99" s="1" customFormat="1" ht="14.25" x14ac:dyDescent="0.2"/>
    <row r="100" s="1" customFormat="1" ht="14.25" x14ac:dyDescent="0.2"/>
    <row r="101" s="1" customFormat="1" ht="14.25" x14ac:dyDescent="0.2"/>
    <row r="102" s="1" customFormat="1" ht="14.25" x14ac:dyDescent="0.2"/>
    <row r="103" s="1" customFormat="1" ht="14.25" x14ac:dyDescent="0.2"/>
    <row r="104" s="1" customFormat="1" ht="14.25" x14ac:dyDescent="0.2"/>
    <row r="105" s="1" customFormat="1" ht="14.25" x14ac:dyDescent="0.2"/>
    <row r="106" s="1" customFormat="1" ht="14.25" x14ac:dyDescent="0.2"/>
    <row r="107" s="1" customFormat="1" ht="14.25" x14ac:dyDescent="0.2"/>
    <row r="108" s="1" customFormat="1" ht="14.25" x14ac:dyDescent="0.2"/>
    <row r="109" s="1" customFormat="1" ht="14.25" x14ac:dyDescent="0.2"/>
    <row r="110" s="1" customFormat="1" ht="14.25" x14ac:dyDescent="0.2"/>
    <row r="111" s="1" customFormat="1" ht="14.25" x14ac:dyDescent="0.2"/>
    <row r="112" s="1" customFormat="1" ht="14.25" x14ac:dyDescent="0.2"/>
    <row r="113" s="1" customFormat="1" ht="14.25" x14ac:dyDescent="0.2"/>
    <row r="114" s="1" customFormat="1" ht="14.25" x14ac:dyDescent="0.2"/>
    <row r="115" s="1" customFormat="1" ht="14.25" x14ac:dyDescent="0.2"/>
    <row r="116" s="1" customFormat="1" ht="14.25" x14ac:dyDescent="0.2"/>
    <row r="117" s="1" customFormat="1" ht="14.25" x14ac:dyDescent="0.2"/>
    <row r="118" s="1" customFormat="1" ht="14.25" x14ac:dyDescent="0.2"/>
    <row r="119" s="1" customFormat="1" ht="14.25" x14ac:dyDescent="0.2"/>
    <row r="120" s="1" customFormat="1" ht="14.25" x14ac:dyDescent="0.2"/>
    <row r="121" s="1" customFormat="1" ht="14.25" x14ac:dyDescent="0.2"/>
    <row r="122" s="1" customFormat="1" ht="14.25" x14ac:dyDescent="0.2"/>
    <row r="123" s="1" customFormat="1" ht="14.25" x14ac:dyDescent="0.2"/>
    <row r="124" s="1" customFormat="1" ht="14.25" x14ac:dyDescent="0.2"/>
    <row r="125" s="1" customFormat="1" ht="14.25" x14ac:dyDescent="0.2"/>
    <row r="126" s="1" customFormat="1" ht="14.25" x14ac:dyDescent="0.2"/>
    <row r="127" s="1" customFormat="1" ht="14.25" x14ac:dyDescent="0.2"/>
    <row r="128" s="1" customFormat="1" ht="14.25" x14ac:dyDescent="0.2"/>
    <row r="129" s="1" customFormat="1" ht="14.25" x14ac:dyDescent="0.2"/>
  </sheetData>
  <mergeCells count="2">
    <mergeCell ref="B3:E3"/>
    <mergeCell ref="A30:E30"/>
  </mergeCells>
  <pageMargins left="0.25" right="0.25" top="0.75" bottom="0.75" header="0.3" footer="0.3"/>
  <pageSetup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24</vt:i4>
      </vt:variant>
    </vt:vector>
  </HeadingPairs>
  <TitlesOfParts>
    <vt:vector size="56" baseType="lpstr">
      <vt:lpstr>Title Page</vt:lpstr>
      <vt:lpstr>Introduction</vt:lpstr>
      <vt:lpstr>Index</vt:lpstr>
      <vt:lpstr>1.Key Stats</vt:lpstr>
      <vt:lpstr>2.CostSF</vt:lpstr>
      <vt:lpstr>3.Bldg Use</vt:lpstr>
      <vt:lpstr>4.BldgUseTrend</vt:lpstr>
      <vt:lpstr>5.OfficeTrendbyAgency</vt:lpstr>
      <vt:lpstr>6.WarehouseTrendbyAgency</vt:lpstr>
      <vt:lpstr>7.Bldgs</vt:lpstr>
      <vt:lpstr>8.Utilization</vt:lpstr>
      <vt:lpstr>9.SFbyState</vt:lpstr>
      <vt:lpstr>10.StructuresbyAgency</vt:lpstr>
      <vt:lpstr>11.StructuresbyUse</vt:lpstr>
      <vt:lpstr>12.LandbyAgency</vt:lpstr>
      <vt:lpstr>13.LandbyState</vt:lpstr>
      <vt:lpstr>14.Agency Disposition</vt:lpstr>
      <vt:lpstr>15.DispositionUseBldg</vt:lpstr>
      <vt:lpstr>16.DispositionMethodBldg</vt:lpstr>
      <vt:lpstr>17.DispositionStruct</vt:lpstr>
      <vt:lpstr>18.DispositionLand</vt:lpstr>
      <vt:lpstr>19.Historic Designation</vt:lpstr>
      <vt:lpstr>20.HistoricbyState</vt:lpstr>
      <vt:lpstr>21.HistoricbyAgency</vt:lpstr>
      <vt:lpstr>22.Sustainability</vt:lpstr>
      <vt:lpstr>23.Status</vt:lpstr>
      <vt:lpstr>24.Repair Needs Buildings</vt:lpstr>
      <vt:lpstr>25.Repair Needs Structures</vt:lpstr>
      <vt:lpstr>26.Key Stats Non CFO</vt:lpstr>
      <vt:lpstr>27.CostSF Non CFO</vt:lpstr>
      <vt:lpstr>28.Bldg Use Non CFO</vt:lpstr>
      <vt:lpstr>29.Key Stats All</vt:lpstr>
      <vt:lpstr>ColRangeStyle1</vt:lpstr>
      <vt:lpstr>'1.Key Stats'!Print_Area</vt:lpstr>
      <vt:lpstr>'10.StructuresbyAgency'!Print_Area</vt:lpstr>
      <vt:lpstr>'11.StructuresbyUse'!Print_Area</vt:lpstr>
      <vt:lpstr>'12.LandbyAgency'!Print_Area</vt:lpstr>
      <vt:lpstr>'13.LandbyState'!Print_Area</vt:lpstr>
      <vt:lpstr>'14.Agency Disposition'!Print_Area</vt:lpstr>
      <vt:lpstr>'16.DispositionMethodBldg'!Print_Area</vt:lpstr>
      <vt:lpstr>'19.Historic Designation'!Print_Area</vt:lpstr>
      <vt:lpstr>'2.CostSF'!Print_Area</vt:lpstr>
      <vt:lpstr>'20.HistoricbyState'!Print_Area</vt:lpstr>
      <vt:lpstr>'21.HistoricbyAgency'!Print_Area</vt:lpstr>
      <vt:lpstr>'22.Sustainability'!Print_Area</vt:lpstr>
      <vt:lpstr>'23.Status'!Print_Area</vt:lpstr>
      <vt:lpstr>'26.Key Stats Non CFO'!Print_Area</vt:lpstr>
      <vt:lpstr>'27.CostSF Non CFO'!Print_Area</vt:lpstr>
      <vt:lpstr>'28.Bldg Use Non CFO'!Print_Area</vt:lpstr>
      <vt:lpstr>'3.Bldg Use'!Print_Area</vt:lpstr>
      <vt:lpstr>'4.BldgUseTrend'!Print_Area</vt:lpstr>
      <vt:lpstr>'5.OfficeTrendbyAgency'!Print_Area</vt:lpstr>
      <vt:lpstr>'6.WarehouseTrendbyAgency'!Print_Area</vt:lpstr>
      <vt:lpstr>'7.Bldgs'!Print_Area</vt:lpstr>
      <vt:lpstr>'8.Utilization'!Print_Area</vt:lpstr>
      <vt:lpstr>'9.SFbyState'!Print_Area</vt:lpstr>
    </vt:vector>
  </TitlesOfParts>
  <Company>GSA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ChristineNNimerala</dc:creator>
  <cp:lastModifiedBy>AnneKNussear</cp:lastModifiedBy>
  <cp:lastPrinted>2015-03-31T14:30:03Z</cp:lastPrinted>
  <dcterms:created xsi:type="dcterms:W3CDTF">2014-08-18T14:43:45Z</dcterms:created>
  <dcterms:modified xsi:type="dcterms:W3CDTF">2018-08-09T16:02:44Z</dcterms:modified>
</cp:coreProperties>
</file>